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223【債務・一般（総合評価・簡易型）】広島高速５号線標識設置工事\02_公告\"/>
    </mc:Choice>
  </mc:AlternateContent>
  <xr:revisionPtr revIDLastSave="0" documentId="13_ncr:1_{9FD3907A-D6F7-45CF-827E-0EE34A6213D9}" xr6:coauthVersionLast="47" xr6:coauthVersionMax="47" xr10:uidLastSave="{00000000-0000-0000-0000-000000000000}"/>
  <bookViews>
    <workbookView xWindow="14565" yWindow="825" windowWidth="14235" windowHeight="14295" xr2:uid="{00000000-000D-0000-FFFF-FFFF00000000}"/>
  </bookViews>
  <sheets>
    <sheet name="運用別紙６　簡易型10-4" sheetId="4" r:id="rId1"/>
    <sheet name="Sheet1" sheetId="7" r:id="rId2"/>
  </sheets>
  <externalReferences>
    <externalReference r:id="rId3"/>
  </externalReferences>
  <definedNames>
    <definedName name="_xlnm._FilterDatabase" localSheetId="0" hidden="1">'運用別紙６　簡易型10-4'!#REF!</definedName>
    <definedName name="_xlnm.Print_Area" localSheetId="0">'運用別紙６　簡易型10-4'!$A$1:$X$29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簡易型10-4'!#REF!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29" i="4"/>
  <c r="G23" i="4"/>
  <c r="V28" i="4" l="1"/>
  <c r="G26" i="4" s="1"/>
  <c r="I28" i="4"/>
  <c r="AG28" i="4"/>
  <c r="AD28" i="4"/>
  <c r="AA28" i="4"/>
  <c r="AG27" i="4"/>
  <c r="AD27" i="4"/>
  <c r="AA27" i="4"/>
  <c r="G20" i="4"/>
  <c r="G17" i="4"/>
  <c r="AG15" i="4"/>
  <c r="AG16" i="4" s="1"/>
  <c r="AD15" i="4"/>
  <c r="AD16" i="4" s="1"/>
  <c r="AA15" i="4"/>
  <c r="AA16" i="4" s="1"/>
  <c r="O15" i="4"/>
  <c r="V16" i="4" s="1"/>
  <c r="O12" i="4"/>
  <c r="I13" i="4" l="1"/>
  <c r="V13" i="4"/>
  <c r="G11" i="4" s="1"/>
  <c r="I16" i="4"/>
  <c r="G14" i="4"/>
  <c r="AA29" i="4"/>
  <c r="AD29" i="4"/>
  <c r="AG29" i="4"/>
  <c r="G2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<sst xmlns="http://schemas.openxmlformats.org/spreadsheetml/2006/main" count="63" uniqueCount="51">
  <si>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</si>
  <si>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</si>
  <si>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</si>
  <si>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</si>
  <si>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</si>
  <si>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</si>
  <si>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</si>
  <si>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</si>
  <si>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</si>
  <si>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</si>
  <si>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</si>
  <si>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</si>
  <si>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</si>
  <si>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</si>
  <si>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</si>
  <si>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</si>
  <si>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</si>
  <si>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</si>
  <si>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</si>
  <si>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</si>
  <si>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</si>
  <si>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</si>
  <si>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</si>
  <si>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</si>
  <si>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</si>
  <si>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</si>
  <si>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ウ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</si>
  <si>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</si>
  <si>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</si>
  <si>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</si>
  <si>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</si>
  <si>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</si>
  <si>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</si>
  <si>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</si>
  <si>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</si>
  <si>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</si>
  <si>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</si>
  <si>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</si>
  <si>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</si>
  <si>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</si>
  <si>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</si>
  <si>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</si>
  <si>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</si>
  <si>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</si>
  <si>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令和２年度以降の同種・同規模工事における従事役職</t>
    <rPh sb="0" eb="2">
      <t>レイワ</t>
    </rPh>
    <phoneticPr fontId="2"/>
  </si>
  <si>
    <t>様式９－４　用</t>
    <rPh sb="0" eb="2">
      <t>ヨウシキ</t>
    </rPh>
    <rPh sb="6" eb="7">
      <t>ヨウ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</si>
  <si>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</si>
  <si>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t>令和５年度以降のとび・土工・コンクリート工事における優良工事施工団体表彰の有無</t>
    <phoneticPr fontId="2"/>
  </si>
  <si>
    <t>令和４年度以降の同種工事における工事成績評定点の3件の平均点</t>
    <phoneticPr fontId="2"/>
  </si>
  <si>
    <t>平成２９年度以降のとび・土工・コンクリート工事における主任(監理)技術者又は現場代理人としての工事成績評定点の3件の平均点</t>
    <phoneticPr fontId="2"/>
  </si>
  <si>
    <t>令和３年度以降にとび・土工・コンクリート工事における主任（監理）技術者又は現場代理人としての優秀建設技術者表彰等の有無</t>
    <rPh sb="0" eb="2">
      <t>レイワ</t>
    </rPh>
    <rPh sb="3" eb="5">
      <t>ネンド</t>
    </rPh>
    <rPh sb="5" eb="7">
      <t>イコウ</t>
    </rPh>
    <rPh sb="11" eb="13">
      <t>ドコウ</t>
    </rPh>
    <rPh sb="20" eb="22">
      <t>コウジ</t>
    </rPh>
    <rPh sb="26" eb="28">
      <t>シュニン</t>
    </rPh>
    <rPh sb="29" eb="31">
      <t>カンリ</t>
    </rPh>
    <rPh sb="32" eb="35">
      <t>ギジュツシャ</t>
    </rPh>
    <rPh sb="35" eb="36">
      <t>マタ</t>
    </rPh>
    <rPh sb="37" eb="39">
      <t>ゲンバ</t>
    </rPh>
    <rPh sb="39" eb="42">
      <t>ダイリニン</t>
    </rPh>
    <rPh sb="46" eb="48">
      <t>ユウシュウ</t>
    </rPh>
    <rPh sb="48" eb="50">
      <t>ケンセツ</t>
    </rPh>
    <rPh sb="50" eb="52">
      <t>ギジュツ</t>
    </rPh>
    <rPh sb="52" eb="53">
      <t>シャ</t>
    </rPh>
    <rPh sb="53" eb="55">
      <t>ヒョウショウ</t>
    </rPh>
    <rPh sb="55" eb="56">
      <t>トウ</t>
    </rPh>
    <rPh sb="57" eb="59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</si>
</sst>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vertical="top"/>
      <protection locked="0"/>
    </xf>
    <xf numFmtId="0" fontId="15" fillId="0" borderId="10" xfId="0" applyFont="1" applyBorder="1" applyAlignment="1" applyProtection="1">
      <alignment vertical="top"/>
      <protection locked="0"/>
    </xf>
    <xf numFmtId="0" fontId="15" fillId="0" borderId="11" xfId="0" applyFont="1" applyBorder="1" applyProtection="1">
      <protection locked="0"/>
    </xf>
    <xf numFmtId="0" fontId="15" fillId="0" borderId="12" xfId="0" applyFont="1" applyBorder="1" applyAlignment="1" applyProtection="1">
      <alignment vertical="center"/>
      <protection locked="0"/>
    </xf>
    <xf numFmtId="0" fontId="15" fillId="0" borderId="10" xfId="0" applyFont="1" applyBorder="1" applyProtection="1"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3" fillId="0" borderId="0" xfId="0" applyFont="1"/>
    <xf numFmtId="179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vertical="center" wrapText="1"/>
    </xf>
    <xf numFmtId="0" fontId="17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180" fontId="17" fillId="5" borderId="5" xfId="0" applyNumberFormat="1" applyFont="1" applyFill="1" applyBorder="1" applyAlignment="1" applyProtection="1">
      <alignment horizontal="center" shrinkToFit="1"/>
      <protection locked="0"/>
    </xf>
    <xf numFmtId="179" fontId="1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179" fontId="18" fillId="0" borderId="22" xfId="0" applyNumberFormat="1" applyFont="1" applyBorder="1" applyAlignment="1">
      <alignment horizontal="center" vertical="center"/>
    </xf>
    <xf numFmtId="179" fontId="18" fillId="0" borderId="23" xfId="0" applyNumberFormat="1" applyFont="1" applyBorder="1" applyAlignment="1">
      <alignment horizontal="center" vertical="center"/>
    </xf>
    <xf numFmtId="179" fontId="18" fillId="0" borderId="24" xfId="0" applyNumberFormat="1" applyFont="1" applyBorder="1" applyAlignment="1">
      <alignment horizontal="center" vertical="center"/>
    </xf>
    <xf numFmtId="179" fontId="18" fillId="0" borderId="14" xfId="0" applyNumberFormat="1" applyFont="1" applyBorder="1" applyAlignment="1">
      <alignment horizontal="center" vertical="center"/>
    </xf>
    <xf numFmtId="179" fontId="18" fillId="0" borderId="15" xfId="0" applyNumberFormat="1" applyFont="1" applyBorder="1" applyAlignment="1">
      <alignment horizontal="center" vertical="center"/>
    </xf>
    <xf numFmtId="180" fontId="18" fillId="0" borderId="14" xfId="0" applyNumberFormat="1" applyFont="1" applyBorder="1" applyAlignment="1">
      <alignment horizontal="center" vertical="center"/>
    </xf>
    <xf numFmtId="180" fontId="18" fillId="0" borderId="15" xfId="0" applyNumberFormat="1" applyFont="1" applyBorder="1" applyAlignment="1">
      <alignment horizontal="center" vertical="center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28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180" fontId="19" fillId="0" borderId="2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0" fillId="4" borderId="30" xfId="0" applyNumberFormat="1" applyFont="1" applyFill="1" applyBorder="1" applyAlignment="1">
      <alignment horizontal="center" vertical="center"/>
    </xf>
    <xf numFmtId="180" fontId="20" fillId="4" borderId="7" xfId="0" applyNumberFormat="1" applyFont="1" applyFill="1" applyBorder="1" applyAlignment="1">
      <alignment horizontal="center" vertical="center"/>
    </xf>
    <xf numFmtId="180" fontId="20" fillId="4" borderId="31" xfId="0" applyNumberFormat="1" applyFont="1" applyFill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180" fontId="20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80" fontId="17" fillId="5" borderId="0" xfId="0" applyNumberFormat="1" applyFont="1" applyFill="1" applyAlignment="1" applyProtection="1">
      <alignment horizont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7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firstButton="1" fmlaLink="$H$20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fmlaLink="$H$2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6153" name="Option 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6154" name="Group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6155" name="Option Butto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6156" name="Option 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6157" name="Option 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6158" name="Group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6159" name="Group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6194" name="Option Button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6199" name="Option Button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6200" name="Option Button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6202" name="Option Button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6203" name="Option Button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53"/>
  <sheetViews>
    <sheetView showGridLines="0" tabSelected="1" view="pageBreakPreview" topLeftCell="A3" zoomScaleNormal="100" zoomScaleSheetLayoutView="100" workbookViewId="0">
      <selection activeCell="F10" sqref="F10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45</v>
      </c>
      <c r="B2" s="27"/>
      <c r="C2" s="27"/>
      <c r="D2" s="27"/>
      <c r="E2" s="27"/>
      <c r="K2" s="61" t="s">
        <v>23</v>
      </c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5" ht="18.75" customHeight="1" x14ac:dyDescent="0.15">
      <c r="A4" s="24"/>
      <c r="B4" s="24"/>
      <c r="C4" s="24"/>
      <c r="J4" s="52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63" t="s">
        <v>1</v>
      </c>
      <c r="C7" s="63"/>
      <c r="D7" s="63"/>
      <c r="E7" s="63"/>
      <c r="F7" s="5" t="s">
        <v>2</v>
      </c>
      <c r="G7" s="49" t="s">
        <v>22</v>
      </c>
      <c r="H7" s="64" t="s">
        <v>3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6"/>
      <c r="Z7" s="7"/>
      <c r="AA7" s="7"/>
      <c r="AB7" s="7"/>
      <c r="AC7" s="7"/>
      <c r="AD7" s="7"/>
      <c r="AE7" s="7"/>
    </row>
    <row r="8" spans="1:35" ht="16.5" customHeight="1" x14ac:dyDescent="0.15">
      <c r="A8" s="85" t="s">
        <v>40</v>
      </c>
      <c r="B8" s="72" t="s">
        <v>47</v>
      </c>
      <c r="C8" s="73"/>
      <c r="D8" s="73"/>
      <c r="E8" s="74"/>
      <c r="F8" s="8">
        <v>4</v>
      </c>
      <c r="G8" s="81">
        <f>IF(H8=1,F8,IF(H8=2,F9,F10))</f>
        <v>0</v>
      </c>
      <c r="H8" s="32">
        <v>3</v>
      </c>
      <c r="I8" s="11"/>
      <c r="J8" s="88" t="s">
        <v>41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</row>
    <row r="9" spans="1:35" ht="16.5" customHeight="1" x14ac:dyDescent="0.15">
      <c r="A9" s="86"/>
      <c r="B9" s="75"/>
      <c r="C9" s="76"/>
      <c r="D9" s="76"/>
      <c r="E9" s="77"/>
      <c r="F9" s="8">
        <v>2</v>
      </c>
      <c r="G9" s="82"/>
      <c r="H9" s="33"/>
      <c r="I9" s="12"/>
      <c r="J9" s="90" t="s">
        <v>42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spans="1:35" ht="16.5" customHeight="1" x14ac:dyDescent="0.15">
      <c r="A10" s="86"/>
      <c r="B10" s="78"/>
      <c r="C10" s="79"/>
      <c r="D10" s="79"/>
      <c r="E10" s="80"/>
      <c r="F10" s="8">
        <v>0</v>
      </c>
      <c r="G10" s="82"/>
      <c r="H10" s="34"/>
      <c r="I10" s="13"/>
      <c r="J10" s="70" t="s">
        <v>25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1"/>
    </row>
    <row r="11" spans="1:35" ht="16.5" customHeight="1" x14ac:dyDescent="0.15">
      <c r="A11" s="86"/>
      <c r="B11" s="72" t="s">
        <v>48</v>
      </c>
      <c r="C11" s="73"/>
      <c r="D11" s="73"/>
      <c r="E11" s="74"/>
      <c r="F11" s="8">
        <v>4</v>
      </c>
      <c r="G11" s="81">
        <f>IF(V13&gt;F11,F11,V13)</f>
        <v>0</v>
      </c>
      <c r="H11" s="39"/>
      <c r="I11" s="41"/>
      <c r="J11" s="53" t="s">
        <v>4</v>
      </c>
      <c r="K11" s="94">
        <v>65</v>
      </c>
      <c r="L11" s="94"/>
      <c r="M11" s="41"/>
      <c r="N11" s="41"/>
      <c r="O11" s="53" t="s">
        <v>5</v>
      </c>
      <c r="P11" s="94">
        <v>65</v>
      </c>
      <c r="Q11" s="94"/>
      <c r="R11" s="41"/>
      <c r="S11" s="41"/>
      <c r="T11" s="53" t="s">
        <v>6</v>
      </c>
      <c r="U11" s="94">
        <v>65</v>
      </c>
      <c r="V11" s="94"/>
      <c r="W11" s="9"/>
      <c r="X11" s="10"/>
    </row>
    <row r="12" spans="1:35" ht="16.5" customHeight="1" x14ac:dyDescent="0.15">
      <c r="A12" s="86"/>
      <c r="B12" s="75"/>
      <c r="C12" s="76"/>
      <c r="D12" s="76"/>
      <c r="E12" s="77"/>
      <c r="F12" s="31" t="s">
        <v>19</v>
      </c>
      <c r="G12" s="92"/>
      <c r="H12" s="40"/>
      <c r="I12" s="67" t="s">
        <v>7</v>
      </c>
      <c r="J12" s="67"/>
      <c r="K12" s="67"/>
      <c r="L12" s="67"/>
      <c r="M12" s="67"/>
      <c r="N12" s="67"/>
      <c r="O12" s="95">
        <f>ROUND((ROUNDDOWN(K11,1)+ROUNDDOWN(P11,1)+ROUNDDOWN(U11,1))/3,1)</f>
        <v>65</v>
      </c>
      <c r="P12" s="95"/>
      <c r="Q12" s="95"/>
      <c r="R12" s="1" t="s">
        <v>8</v>
      </c>
      <c r="S12" s="16" t="s">
        <v>18</v>
      </c>
      <c r="T12" s="96"/>
      <c r="U12" s="96"/>
      <c r="V12" s="96"/>
      <c r="W12" s="96"/>
      <c r="X12" s="97"/>
      <c r="Z12" s="2" t="s">
        <v>35</v>
      </c>
      <c r="AF12" s="2"/>
      <c r="AG12" s="2"/>
      <c r="AH12" s="2"/>
      <c r="AI12" s="2"/>
    </row>
    <row r="13" spans="1:35" ht="16.5" customHeight="1" x14ac:dyDescent="0.15">
      <c r="A13" s="87"/>
      <c r="B13" s="78"/>
      <c r="C13" s="79"/>
      <c r="D13" s="79"/>
      <c r="E13" s="80"/>
      <c r="F13" s="8">
        <v>0</v>
      </c>
      <c r="G13" s="93"/>
      <c r="H13" s="37"/>
      <c r="I13" s="98" t="str">
        <f>"（"&amp;FIXED(F11,1)&amp;"×（"&amp;FIXED(O12,1)&amp;"－70）÷10） ="</f>
        <v>（4.0×（65.0－70）÷10） =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9">
        <f>IF(O12&lt;70,0,ROUND(F11*(O12-70)/10,2))</f>
        <v>0</v>
      </c>
      <c r="W13" s="99"/>
      <c r="X13" s="100"/>
      <c r="Z13" s="57"/>
      <c r="AA13" s="101" t="s">
        <v>9</v>
      </c>
      <c r="AB13" s="101"/>
      <c r="AC13" s="101"/>
      <c r="AD13" s="101" t="s">
        <v>10</v>
      </c>
      <c r="AE13" s="101"/>
      <c r="AF13" s="101"/>
      <c r="AG13" s="101" t="s">
        <v>11</v>
      </c>
      <c r="AH13" s="101"/>
      <c r="AI13" s="102"/>
    </row>
    <row r="14" spans="1:35" ht="16.5" customHeight="1" x14ac:dyDescent="0.15">
      <c r="A14" s="103" t="s">
        <v>26</v>
      </c>
      <c r="B14" s="72" t="s">
        <v>49</v>
      </c>
      <c r="C14" s="73"/>
      <c r="D14" s="73"/>
      <c r="E14" s="74"/>
      <c r="F14" s="8">
        <v>5</v>
      </c>
      <c r="G14" s="81">
        <f>IF(V16&gt;F14,F14,V16)</f>
        <v>0</v>
      </c>
      <c r="H14" s="39"/>
      <c r="I14" s="41"/>
      <c r="J14" s="53" t="s">
        <v>4</v>
      </c>
      <c r="K14" s="94">
        <v>65</v>
      </c>
      <c r="L14" s="94"/>
      <c r="M14" s="41"/>
      <c r="N14" s="41"/>
      <c r="O14" s="53" t="s">
        <v>5</v>
      </c>
      <c r="P14" s="94">
        <v>65</v>
      </c>
      <c r="Q14" s="94"/>
      <c r="R14" s="41"/>
      <c r="S14" s="41"/>
      <c r="T14" s="53" t="s">
        <v>6</v>
      </c>
      <c r="U14" s="94">
        <v>65</v>
      </c>
      <c r="V14" s="94"/>
      <c r="W14" s="9"/>
      <c r="X14" s="10"/>
      <c r="Z14" s="104" t="s">
        <v>32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03"/>
      <c r="B15" s="75"/>
      <c r="C15" s="76"/>
      <c r="D15" s="76"/>
      <c r="E15" s="77"/>
      <c r="F15" s="31" t="s">
        <v>19</v>
      </c>
      <c r="G15" s="82"/>
      <c r="H15" s="40"/>
      <c r="I15" s="67" t="s">
        <v>7</v>
      </c>
      <c r="J15" s="67"/>
      <c r="K15" s="67"/>
      <c r="L15" s="67"/>
      <c r="M15" s="67"/>
      <c r="N15" s="67"/>
      <c r="O15" s="95">
        <f>ROUND((ROUNDDOWN(K14,1)+ROUNDDOWN(P14,1)+ROUNDDOWN(U14,1))/3,1)</f>
        <v>65</v>
      </c>
      <c r="P15" s="95"/>
      <c r="Q15" s="95"/>
      <c r="R15" s="1" t="s">
        <v>8</v>
      </c>
      <c r="S15" s="16" t="s">
        <v>18</v>
      </c>
      <c r="T15" s="96"/>
      <c r="U15" s="96"/>
      <c r="V15" s="96"/>
      <c r="W15" s="96"/>
      <c r="X15" s="97"/>
      <c r="Z15" s="105"/>
      <c r="AA15" s="106">
        <f>ROUND((ROUNDDOWN(AA14,1)+ROUNDDOWN(AB14,1)+ROUNDDOWN(AC14,1))/3,1)</f>
        <v>65</v>
      </c>
      <c r="AB15" s="107"/>
      <c r="AC15" s="108"/>
      <c r="AD15" s="109">
        <f>ROUND((AD14+AE14+AF14)/3,1)</f>
        <v>65</v>
      </c>
      <c r="AE15" s="109"/>
      <c r="AF15" s="109"/>
      <c r="AG15" s="109">
        <f>ROUND((AG14+AH14+AI14)/3,1)</f>
        <v>65</v>
      </c>
      <c r="AH15" s="109"/>
      <c r="AI15" s="110"/>
    </row>
    <row r="16" spans="1:35" ht="16.5" customHeight="1" x14ac:dyDescent="0.15">
      <c r="A16" s="103"/>
      <c r="B16" s="78"/>
      <c r="C16" s="79"/>
      <c r="D16" s="79"/>
      <c r="E16" s="80"/>
      <c r="F16" s="8">
        <v>0</v>
      </c>
      <c r="G16" s="82"/>
      <c r="H16" s="37"/>
      <c r="I16" s="98" t="str">
        <f>"（"&amp;FIXED(F14,1)&amp;"×（"&amp;FIXED(O15,1)&amp;"－70）÷10） ="</f>
        <v>（5.0×（65.0－70）÷10） =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9">
        <f>IF(O15&lt;70,0,ROUND(F14*(O15-70)/10,2))</f>
        <v>0</v>
      </c>
      <c r="W16" s="99"/>
      <c r="X16" s="100"/>
      <c r="Z16" s="105"/>
      <c r="AA16" s="111">
        <f>IF(AA15&gt;80,F14,IF(AA15&lt;70,0,ROUND(F14*(AA15-70)/10,1)))</f>
        <v>0</v>
      </c>
      <c r="AB16" s="111"/>
      <c r="AC16" s="111"/>
      <c r="AD16" s="111">
        <f>IF(AD15&gt;80,F14,IF(AD15&lt;70,0,ROUND(F14*(AD15-70)/10,1)))</f>
        <v>0</v>
      </c>
      <c r="AE16" s="111"/>
      <c r="AF16" s="111"/>
      <c r="AG16" s="111">
        <f>IF(AG15&gt;80,F14,IF(AG15&lt;70,0,ROUND(F14*(AG15-70)/10,1)))</f>
        <v>0</v>
      </c>
      <c r="AH16" s="111"/>
      <c r="AI16" s="112"/>
    </row>
    <row r="17" spans="1:35" ht="16.5" customHeight="1" x14ac:dyDescent="0.15">
      <c r="A17" s="103"/>
      <c r="B17" s="72" t="s">
        <v>50</v>
      </c>
      <c r="C17" s="73"/>
      <c r="D17" s="73"/>
      <c r="E17" s="74"/>
      <c r="F17" s="8">
        <v>5</v>
      </c>
      <c r="G17" s="81">
        <f>IF(H17=1,F17,IF(H17=2,F18,F19))</f>
        <v>0</v>
      </c>
      <c r="H17" s="32">
        <v>3</v>
      </c>
      <c r="I17" s="11"/>
      <c r="J17" s="88" t="s">
        <v>27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Z17" s="105" t="s">
        <v>34</v>
      </c>
      <c r="AA17" s="113">
        <v>0</v>
      </c>
      <c r="AB17" s="113"/>
      <c r="AC17" s="113"/>
      <c r="AD17" s="113">
        <v>0</v>
      </c>
      <c r="AE17" s="113"/>
      <c r="AF17" s="113"/>
      <c r="AG17" s="113">
        <v>0</v>
      </c>
      <c r="AH17" s="113"/>
      <c r="AI17" s="114"/>
    </row>
    <row r="18" spans="1:35" ht="16.5" customHeight="1" x14ac:dyDescent="0.15">
      <c r="A18" s="103"/>
      <c r="B18" s="75"/>
      <c r="C18" s="76"/>
      <c r="D18" s="76"/>
      <c r="E18" s="77"/>
      <c r="F18" s="8">
        <v>2.5</v>
      </c>
      <c r="G18" s="82"/>
      <c r="H18" s="33"/>
      <c r="I18" s="12"/>
      <c r="J18" s="90" t="s">
        <v>28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Z18" s="105"/>
      <c r="AA18" s="113"/>
      <c r="AB18" s="113"/>
      <c r="AC18" s="113"/>
      <c r="AD18" s="113"/>
      <c r="AE18" s="113"/>
      <c r="AF18" s="113"/>
      <c r="AG18" s="113"/>
      <c r="AH18" s="113"/>
      <c r="AI18" s="114"/>
    </row>
    <row r="19" spans="1:35" ht="16.5" customHeight="1" x14ac:dyDescent="0.15">
      <c r="A19" s="103"/>
      <c r="B19" s="78"/>
      <c r="C19" s="79"/>
      <c r="D19" s="79"/>
      <c r="E19" s="80"/>
      <c r="F19" s="8">
        <v>0</v>
      </c>
      <c r="G19" s="82"/>
      <c r="H19" s="34"/>
      <c r="I19" s="13"/>
      <c r="J19" s="70" t="s">
        <v>25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Z19" s="105"/>
      <c r="AA19" s="113"/>
      <c r="AB19" s="113"/>
      <c r="AC19" s="113"/>
      <c r="AD19" s="113"/>
      <c r="AE19" s="113"/>
      <c r="AF19" s="113"/>
      <c r="AG19" s="113"/>
      <c r="AH19" s="113"/>
      <c r="AI19" s="114"/>
    </row>
    <row r="20" spans="1:35" ht="16.5" customHeight="1" x14ac:dyDescent="0.15">
      <c r="A20" s="103"/>
      <c r="B20" s="72" t="s">
        <v>44</v>
      </c>
      <c r="C20" s="73"/>
      <c r="D20" s="73"/>
      <c r="E20" s="74"/>
      <c r="F20" s="8">
        <v>5</v>
      </c>
      <c r="G20" s="81">
        <f>IF(H20=1,F20,IF(H20=2,F21,F22))</f>
        <v>0</v>
      </c>
      <c r="H20" s="38">
        <v>3</v>
      </c>
      <c r="I20" s="19"/>
      <c r="J20" s="83" t="s">
        <v>29</v>
      </c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4"/>
      <c r="Z20" s="105" t="s">
        <v>33</v>
      </c>
      <c r="AA20" s="113">
        <v>0</v>
      </c>
      <c r="AB20" s="113"/>
      <c r="AC20" s="113"/>
      <c r="AD20" s="113">
        <v>0</v>
      </c>
      <c r="AE20" s="113"/>
      <c r="AF20" s="113"/>
      <c r="AG20" s="113">
        <v>0</v>
      </c>
      <c r="AH20" s="113"/>
      <c r="AI20" s="114"/>
    </row>
    <row r="21" spans="1:35" ht="16.5" customHeight="1" x14ac:dyDescent="0.15">
      <c r="A21" s="103"/>
      <c r="B21" s="75"/>
      <c r="C21" s="76"/>
      <c r="D21" s="76"/>
      <c r="E21" s="77"/>
      <c r="F21" s="8">
        <v>2.5</v>
      </c>
      <c r="G21" s="82"/>
      <c r="H21" s="36"/>
      <c r="I21" s="19"/>
      <c r="J21" s="68" t="s">
        <v>30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9"/>
      <c r="Z21" s="105"/>
      <c r="AA21" s="113"/>
      <c r="AB21" s="113"/>
      <c r="AC21" s="113"/>
      <c r="AD21" s="113"/>
      <c r="AE21" s="113"/>
      <c r="AF21" s="113"/>
      <c r="AG21" s="113"/>
      <c r="AH21" s="113"/>
      <c r="AI21" s="114"/>
    </row>
    <row r="22" spans="1:35" ht="16.5" customHeight="1" x14ac:dyDescent="0.15">
      <c r="A22" s="103"/>
      <c r="B22" s="78"/>
      <c r="C22" s="79"/>
      <c r="D22" s="79"/>
      <c r="E22" s="80"/>
      <c r="F22" s="8">
        <v>0</v>
      </c>
      <c r="G22" s="82"/>
      <c r="H22" s="34"/>
      <c r="I22" s="19"/>
      <c r="J22" s="70" t="s">
        <v>31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Z22" s="105"/>
      <c r="AA22" s="113"/>
      <c r="AB22" s="113"/>
      <c r="AC22" s="113"/>
      <c r="AD22" s="113"/>
      <c r="AE22" s="113"/>
      <c r="AF22" s="113"/>
      <c r="AG22" s="113"/>
      <c r="AH22" s="113"/>
      <c r="AI22" s="114"/>
    </row>
    <row r="23" spans="1:35" ht="16.5" customHeight="1" x14ac:dyDescent="0.15">
      <c r="A23" s="103"/>
      <c r="B23" s="72" t="s">
        <v>43</v>
      </c>
      <c r="C23" s="73"/>
      <c r="D23" s="73"/>
      <c r="E23" s="74"/>
      <c r="F23" s="8">
        <v>2</v>
      </c>
      <c r="G23" s="81">
        <f>IF(H23=1,F23,IF(H23=2,F24,F25))</f>
        <v>0</v>
      </c>
      <c r="H23" s="32">
        <v>3</v>
      </c>
      <c r="I23" s="11"/>
      <c r="J23" s="88" t="s">
        <v>36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Z23" s="105" t="s">
        <v>39</v>
      </c>
      <c r="AA23" s="113">
        <v>2</v>
      </c>
      <c r="AB23" s="113"/>
      <c r="AC23" s="113"/>
      <c r="AD23" s="113">
        <v>0</v>
      </c>
      <c r="AE23" s="113"/>
      <c r="AF23" s="113"/>
      <c r="AG23" s="113">
        <v>0</v>
      </c>
      <c r="AH23" s="113"/>
      <c r="AI23" s="114"/>
    </row>
    <row r="24" spans="1:35" ht="16.5" customHeight="1" x14ac:dyDescent="0.15">
      <c r="A24" s="103"/>
      <c r="B24" s="75"/>
      <c r="C24" s="76"/>
      <c r="D24" s="76"/>
      <c r="E24" s="77"/>
      <c r="F24" s="8">
        <v>1</v>
      </c>
      <c r="G24" s="82"/>
      <c r="H24" s="33"/>
      <c r="I24" s="12"/>
      <c r="J24" s="90" t="s">
        <v>37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Z24" s="105"/>
      <c r="AA24" s="113"/>
      <c r="AB24" s="113"/>
      <c r="AC24" s="113"/>
      <c r="AD24" s="113"/>
      <c r="AE24" s="113"/>
      <c r="AF24" s="113"/>
      <c r="AG24" s="113"/>
      <c r="AH24" s="113"/>
      <c r="AI24" s="114"/>
    </row>
    <row r="25" spans="1:35" ht="16.5" customHeight="1" x14ac:dyDescent="0.15">
      <c r="A25" s="103"/>
      <c r="B25" s="78"/>
      <c r="C25" s="79"/>
      <c r="D25" s="79"/>
      <c r="E25" s="80"/>
      <c r="F25" s="8">
        <v>0</v>
      </c>
      <c r="G25" s="82"/>
      <c r="H25" s="34"/>
      <c r="I25" s="13"/>
      <c r="J25" s="70" t="s">
        <v>38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1"/>
      <c r="Z25" s="105"/>
      <c r="AA25" s="113"/>
      <c r="AB25" s="113"/>
      <c r="AC25" s="113"/>
      <c r="AD25" s="113"/>
      <c r="AE25" s="113"/>
      <c r="AF25" s="113"/>
      <c r="AG25" s="113"/>
      <c r="AH25" s="113"/>
      <c r="AI25" s="114"/>
    </row>
    <row r="26" spans="1:35" ht="16.5" customHeight="1" x14ac:dyDescent="0.15">
      <c r="A26" s="103"/>
      <c r="B26" s="72" t="s">
        <v>46</v>
      </c>
      <c r="C26" s="73"/>
      <c r="D26" s="73"/>
      <c r="E26" s="74"/>
      <c r="F26" s="8">
        <v>5</v>
      </c>
      <c r="G26" s="81">
        <f>V28</f>
        <v>0</v>
      </c>
      <c r="H26" s="35"/>
      <c r="I26" s="67"/>
      <c r="J26" s="67"/>
      <c r="K26" s="67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14"/>
      <c r="X26" s="15"/>
      <c r="Z26" s="42" t="s">
        <v>12</v>
      </c>
      <c r="AA26" s="127">
        <v>10</v>
      </c>
      <c r="AB26" s="127"/>
      <c r="AC26" s="43" t="s">
        <v>13</v>
      </c>
      <c r="AD26" s="127">
        <v>10</v>
      </c>
      <c r="AE26" s="127"/>
      <c r="AF26" s="43" t="s">
        <v>13</v>
      </c>
      <c r="AG26" s="127">
        <v>10</v>
      </c>
      <c r="AH26" s="127"/>
      <c r="AI26" s="44" t="s">
        <v>13</v>
      </c>
    </row>
    <row r="27" spans="1:35" ht="16.5" customHeight="1" x14ac:dyDescent="0.15">
      <c r="A27" s="103"/>
      <c r="B27" s="75"/>
      <c r="C27" s="76"/>
      <c r="D27" s="76"/>
      <c r="E27" s="77"/>
      <c r="F27" s="31" t="s">
        <v>19</v>
      </c>
      <c r="G27" s="92"/>
      <c r="H27" s="36"/>
      <c r="I27" s="67" t="s">
        <v>14</v>
      </c>
      <c r="J27" s="67"/>
      <c r="K27" s="67"/>
      <c r="L27" s="67"/>
      <c r="M27" s="67"/>
      <c r="N27" s="128">
        <v>0</v>
      </c>
      <c r="O27" s="128"/>
      <c r="P27" s="1" t="s">
        <v>13</v>
      </c>
      <c r="R27" s="16"/>
      <c r="S27" s="17"/>
      <c r="T27" s="17"/>
      <c r="U27" s="17"/>
      <c r="V27" s="17"/>
      <c r="W27" s="17"/>
      <c r="X27" s="18"/>
      <c r="Z27" s="105" t="s">
        <v>15</v>
      </c>
      <c r="AA27" s="115">
        <f>IF(AA26&gt;20,$F$26,IF(AA26&lt;10,0,ROUND($F$26*(AA26-10)/10,1)))</f>
        <v>0</v>
      </c>
      <c r="AB27" s="115"/>
      <c r="AC27" s="115"/>
      <c r="AD27" s="115">
        <f>IF(AD26&gt;20,$F$26,IF(AD26&lt;10,0,ROUND($F$26*(AD26-10)/10,1)))</f>
        <v>0</v>
      </c>
      <c r="AE27" s="115"/>
      <c r="AF27" s="115"/>
      <c r="AG27" s="115">
        <f>IF(AG26&gt;20,$F$26,IF(AG26&lt;10,0,ROUND($F$26*(AG26-10)/10,1)))</f>
        <v>0</v>
      </c>
      <c r="AH27" s="115"/>
      <c r="AI27" s="117"/>
    </row>
    <row r="28" spans="1:35" ht="16.5" customHeight="1" x14ac:dyDescent="0.15">
      <c r="A28" s="103"/>
      <c r="B28" s="78"/>
      <c r="C28" s="79"/>
      <c r="D28" s="79"/>
      <c r="E28" s="80"/>
      <c r="F28" s="8">
        <v>0</v>
      </c>
      <c r="G28" s="93"/>
      <c r="H28" s="37"/>
      <c r="I28" s="125" t="str">
        <f>IF(N27&lt;=10,"10単位以下　＝",IF(N27&gt;=20,"20単位以上　＝","（"&amp;FIXED(F26,1)&amp;"×（"&amp;FIXED(N27,1)&amp;"－10）÷10）） ="))</f>
        <v>10単位以下　＝</v>
      </c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99">
        <f>IF(N27&gt;20,F26,IF(N27&lt;10,0,ROUND(F26*(N27-10)/10,1)))</f>
        <v>0</v>
      </c>
      <c r="W28" s="99"/>
      <c r="X28" s="100"/>
      <c r="Z28" s="129"/>
      <c r="AA28" s="116">
        <f>IF(S27&gt;50,K26,IF(S27&lt;25,0,ROUND(K26*(S27-25)/25,1)))</f>
        <v>0</v>
      </c>
      <c r="AB28" s="116"/>
      <c r="AC28" s="116"/>
      <c r="AD28" s="116">
        <f>IF(V27&gt;50,N26,IF(V27&lt;25,0,ROUND(N26*(V27-25)/25,1)))</f>
        <v>0</v>
      </c>
      <c r="AE28" s="116"/>
      <c r="AF28" s="116"/>
      <c r="AG28" s="116">
        <f>IF(Y27&gt;50,Q26,IF(Y27&lt;25,0,ROUND(Q26*(Y27-25)/25,1)))</f>
        <v>0</v>
      </c>
      <c r="AH28" s="116"/>
      <c r="AI28" s="118"/>
    </row>
    <row r="29" spans="1:35" ht="18" customHeight="1" x14ac:dyDescent="0.15">
      <c r="A29" s="119" t="s">
        <v>24</v>
      </c>
      <c r="B29" s="120"/>
      <c r="C29" s="120"/>
      <c r="D29" s="120"/>
      <c r="E29" s="121"/>
      <c r="F29" s="8">
        <f>+F8+F11+F14+F17+F20+F23+F26</f>
        <v>30</v>
      </c>
      <c r="G29" s="48">
        <f>SUM(G8:G28)</f>
        <v>0</v>
      </c>
      <c r="H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2"/>
      <c r="Z29" s="54" t="s">
        <v>16</v>
      </c>
      <c r="AA29" s="122">
        <f>AA16+AA17+AA20+AA27</f>
        <v>0</v>
      </c>
      <c r="AB29" s="123"/>
      <c r="AC29" s="124"/>
      <c r="AD29" s="122">
        <f>AD16+AD17+AD20+AD27</f>
        <v>0</v>
      </c>
      <c r="AE29" s="123"/>
      <c r="AF29" s="124"/>
      <c r="AG29" s="122">
        <f>AG16+AG17+AG20+AG27</f>
        <v>0</v>
      </c>
      <c r="AH29" s="123"/>
      <c r="AI29" s="126"/>
    </row>
    <row r="30" spans="1:35" x14ac:dyDescent="0.15">
      <c r="Z30" s="2" t="s">
        <v>17</v>
      </c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x14ac:dyDescent="0.15">
      <c r="Z31" s="2" t="s">
        <v>20</v>
      </c>
      <c r="AF31" s="2"/>
      <c r="AG31" s="2"/>
      <c r="AH31" s="2"/>
      <c r="AI31" s="2"/>
    </row>
    <row r="33" spans="2:5" x14ac:dyDescent="0.15">
      <c r="B33" s="46"/>
      <c r="C33" s="59"/>
      <c r="D33" s="47"/>
      <c r="E33" s="47"/>
    </row>
    <row r="34" spans="2:5" x14ac:dyDescent="0.15">
      <c r="B34" s="46"/>
      <c r="C34" s="59"/>
      <c r="D34" s="47"/>
      <c r="E34" s="47"/>
    </row>
    <row r="35" spans="2:5" x14ac:dyDescent="0.15">
      <c r="B35" s="46"/>
      <c r="C35" s="59"/>
      <c r="D35" s="47"/>
      <c r="E35" s="47"/>
    </row>
    <row r="36" spans="2:5" x14ac:dyDescent="0.15">
      <c r="B36" s="46"/>
      <c r="C36" s="59"/>
      <c r="D36" s="47"/>
      <c r="E36" s="47"/>
    </row>
    <row r="37" spans="2:5" x14ac:dyDescent="0.15">
      <c r="B37" s="46"/>
      <c r="C37" s="60"/>
      <c r="D37" s="47"/>
      <c r="E37" s="47"/>
    </row>
    <row r="38" spans="2:5" x14ac:dyDescent="0.15">
      <c r="B38" s="46"/>
      <c r="C38" s="59"/>
      <c r="D38" s="47"/>
      <c r="E38" s="47"/>
    </row>
    <row r="39" spans="2:5" x14ac:dyDescent="0.15">
      <c r="B39" s="46"/>
      <c r="C39" s="60"/>
      <c r="D39" s="47"/>
      <c r="E39" s="47"/>
    </row>
    <row r="40" spans="2:5" x14ac:dyDescent="0.15">
      <c r="B40" s="46"/>
      <c r="C40" s="59"/>
      <c r="D40" s="47"/>
      <c r="E40" s="47"/>
    </row>
    <row r="41" spans="2:5" x14ac:dyDescent="0.15">
      <c r="B41" s="46"/>
      <c r="C41" s="59"/>
      <c r="D41" s="47"/>
      <c r="E41" s="47"/>
    </row>
    <row r="42" spans="2:5" x14ac:dyDescent="0.15">
      <c r="B42" s="46"/>
      <c r="C42" s="59"/>
      <c r="D42" s="47"/>
      <c r="E42" s="47"/>
    </row>
    <row r="43" spans="2:5" x14ac:dyDescent="0.15">
      <c r="B43" s="46"/>
      <c r="C43" s="59"/>
      <c r="D43" s="47"/>
      <c r="E43" s="47"/>
    </row>
    <row r="44" spans="2:5" x14ac:dyDescent="0.15">
      <c r="B44" s="46"/>
      <c r="C44" s="59"/>
      <c r="D44" s="46"/>
      <c r="E44" s="46"/>
    </row>
    <row r="45" spans="2:5" x14ac:dyDescent="0.15">
      <c r="B45" s="46"/>
      <c r="C45" s="60"/>
      <c r="D45" s="46"/>
      <c r="E45" s="46"/>
    </row>
    <row r="46" spans="2:5" x14ac:dyDescent="0.15">
      <c r="B46" s="46"/>
      <c r="C46" s="59"/>
      <c r="D46" s="47"/>
      <c r="E46" s="47"/>
    </row>
    <row r="47" spans="2:5" x14ac:dyDescent="0.15">
      <c r="B47" s="46"/>
      <c r="C47" s="59"/>
      <c r="D47" s="47"/>
      <c r="E47" s="47"/>
    </row>
    <row r="48" spans="2:5" x14ac:dyDescent="0.15">
      <c r="B48" s="46"/>
      <c r="C48" s="59"/>
      <c r="D48" s="46"/>
      <c r="E48" s="46"/>
    </row>
    <row r="49" spans="3:3" x14ac:dyDescent="0.15">
      <c r="C49" s="2"/>
    </row>
    <row r="50" spans="3:3" x14ac:dyDescent="0.15">
      <c r="C50" s="2"/>
    </row>
    <row r="51" spans="3:3" x14ac:dyDescent="0.15">
      <c r="C51" s="2"/>
    </row>
    <row r="52" spans="3:3" x14ac:dyDescent="0.15">
      <c r="C52" s="2"/>
    </row>
    <row r="53" spans="3:3" x14ac:dyDescent="0.15">
      <c r="C53" s="2"/>
    </row>
  </sheetData>
  <sheetProtection formatCells="0" formatColumns="0" formatRows="0" insertColumns="0" insertRows="0" insertHyperlinks="0" deleteColumns="0" deleteRows="0" sort="0" autoFilter="0" pivotTables="0"/>
  <mergeCells count="87">
    <mergeCell ref="AG29:AI29"/>
    <mergeCell ref="AD17:AF19"/>
    <mergeCell ref="AG17:AI19"/>
    <mergeCell ref="J18:X18"/>
    <mergeCell ref="J19:X19"/>
    <mergeCell ref="AA26:AB26"/>
    <mergeCell ref="AD26:AE26"/>
    <mergeCell ref="AG26:AH26"/>
    <mergeCell ref="I27:M27"/>
    <mergeCell ref="N27:O27"/>
    <mergeCell ref="Z27:Z28"/>
    <mergeCell ref="AG23:AI25"/>
    <mergeCell ref="J24:X24"/>
    <mergeCell ref="J25:X25"/>
    <mergeCell ref="J23:X23"/>
    <mergeCell ref="Z23:Z25"/>
    <mergeCell ref="Z20:Z22"/>
    <mergeCell ref="AA20:AC22"/>
    <mergeCell ref="A29:E29"/>
    <mergeCell ref="AA29:AC29"/>
    <mergeCell ref="AD29:AF29"/>
    <mergeCell ref="G26:G28"/>
    <mergeCell ref="B23:E25"/>
    <mergeCell ref="G23:G25"/>
    <mergeCell ref="AA23:AC25"/>
    <mergeCell ref="B26:E28"/>
    <mergeCell ref="V28:X28"/>
    <mergeCell ref="I28:U28"/>
    <mergeCell ref="AG20:AI22"/>
    <mergeCell ref="AD20:AF22"/>
    <mergeCell ref="AA27:AC28"/>
    <mergeCell ref="AD27:AF28"/>
    <mergeCell ref="AG27:AI28"/>
    <mergeCell ref="AD23:AF25"/>
    <mergeCell ref="AG16:AI16"/>
    <mergeCell ref="B17:E19"/>
    <mergeCell ref="G17:G19"/>
    <mergeCell ref="J17:X17"/>
    <mergeCell ref="Z17:Z19"/>
    <mergeCell ref="AA17:AC19"/>
    <mergeCell ref="AD16:AF16"/>
    <mergeCell ref="I16:U16"/>
    <mergeCell ref="V16:X16"/>
    <mergeCell ref="AA16:AC16"/>
    <mergeCell ref="AA13:AC13"/>
    <mergeCell ref="AD13:AF13"/>
    <mergeCell ref="AG13:AI13"/>
    <mergeCell ref="A14:A28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K2:X4"/>
    <mergeCell ref="I5:X5"/>
    <mergeCell ref="B7:E7"/>
    <mergeCell ref="H7:X7"/>
    <mergeCell ref="I26:K26"/>
    <mergeCell ref="L26:V26"/>
    <mergeCell ref="J21:X21"/>
    <mergeCell ref="J22:X22"/>
    <mergeCell ref="B20:E22"/>
    <mergeCell ref="G20:G22"/>
    <mergeCell ref="J20:X20"/>
  </mergeCells>
  <phoneticPr fontId="2"/>
  <conditionalFormatting sqref="AA16:AA17 AD16:AD17 AG16:AG17 AA20 AD20 AG20">
    <cfRule type="expression" dxfId="6" priority="7" stopIfTrue="1">
      <formula>#REF!&lt;#REF!</formula>
    </cfRule>
  </conditionalFormatting>
  <conditionalFormatting sqref="AA23 AD23 AG23">
    <cfRule type="expression" dxfId="5" priority="1" stopIfTrue="1">
      <formula>#REF!&lt;#REF!</formula>
    </cfRule>
  </conditionalFormatting>
  <conditionalFormatting sqref="AA26:AA27 AD27 AG27">
    <cfRule type="expression" dxfId="4" priority="2" stopIfTrue="1">
      <formula>#REF!&lt;#REF!</formula>
    </cfRule>
  </conditionalFormatting>
  <conditionalFormatting sqref="AA29 AD29 AG29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#REF!&lt;$Y$29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6:AI26">
    <cfRule type="expression" dxfId="0" priority="3" stopIfTrue="1">
      <formula>#REF!&lt;#REF!</formula>
    </cfRule>
  </conditionalFormatting>
  <dataValidations count="5">
    <dataValidation type="list" allowBlank="1" showInputMessage="1" showErrorMessage="1" sqref="AA17:AI22" xr:uid="{00000000-0002-0000-0300-000000000000}">
      <formula1>"３,１．５,０"</formula1>
    </dataValidation>
    <dataValidation type="custom" allowBlank="1" showInputMessage="1" showErrorMessage="1" prompt="少数第１位まで入力" sqref="N27:O27" xr:uid="{00000000-0002-0000-0300-000001000000}">
      <formula1>N27-ROUNDDOWN(N27,1)=0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300-000002000000}">
      <formula1>K11-ROUNDDOWN(K11,1)=0</formula1>
    </dataValidation>
    <dataValidation type="custom" allowBlank="1" showInputMessage="1" showErrorMessage="1" sqref="AA26:AB26 AD26:AE26 AG26:AH26" xr:uid="{00000000-0002-0000-0300-000003000000}">
      <formula1>AA26-ROUNDDOWN(AA26,1)=0</formula1>
    </dataValidation>
    <dataValidation type="list" allowBlank="1" showInputMessage="1" showErrorMessage="1" sqref="AA23:AI25" xr:uid="{1DCEEB62-6E61-4042-862A-47FC87B56742}">
      <formula1>"２,１,０"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Group Box 15">
              <controlPr defaultSize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3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4" name="Option Button 55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5" name="Option Button 56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16" name="Option Button 57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7" name="Option Button 58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18" name="Option Button 59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0594-B138-45F6-B7B8-239ECF002E8F}">
  <dimension ref="A1"/>
  <sheetViews>
    <sheetView workbookViewId="0">
      <selection activeCell="B43" sqref="B43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運用別紙６　簡易型10-4</vt:lpstr>
      <vt:lpstr>Sheet1</vt:lpstr>
      <vt:lpstr>'運用別紙６　簡易型10-4'!Print_Area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2025-12-24T06:03:00Z</cp:lastPrinted>
  <dcterms:created xsi:type="dcterms:W3CDTF">2013-02-01T09:56:49Z</dcterms:created>
  <dcterms:modified xsi:type="dcterms:W3CDTF">2025-12-24T07:09:07Z</dcterms:modified>
</cp:coreProperties>
</file>