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3"/>
  </bookViews>
  <sheets>
    <sheet name="標準型2-1" sheetId="1" r:id="rId1"/>
    <sheet name="簡易型2-2" sheetId="2" r:id="rId2"/>
    <sheet name="特別簡易型2-3" sheetId="3" r:id="rId3"/>
    <sheet name="特別簡易型2-4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'簡易型2-2'!$B$1:$Y$40</definedName>
    <definedName name="_xlnm.Print_Area" localSheetId="2">'特別簡易型2-3'!$B$1:$Y$43</definedName>
    <definedName name="_xlnm.Print_Area" localSheetId="3">'特別簡易型2-4'!$B$1:$Y$40</definedName>
    <definedName name="_xlnm.Print_Area" localSheetId="0">'標準型2-1'!$B$1:$Y$40</definedName>
    <definedName name="加盟団体" localSheetId="2">#REF!</definedName>
    <definedName name="加盟団体" localSheetId="3">#REF!</definedName>
    <definedName name="加盟団体" localSheetId="0">#REF!</definedName>
    <definedName name="加盟団体">#REF!</definedName>
    <definedName name="工事場所" localSheetId="2">#REF!</definedName>
    <definedName name="工事場所" localSheetId="3">#REF!</definedName>
    <definedName name="工事場所" localSheetId="0">#REF!</definedName>
    <definedName name="工事場所">#REF!</definedName>
    <definedName name="資格" localSheetId="2">#REF!</definedName>
    <definedName name="資格" localSheetId="3">#REF!</definedName>
    <definedName name="資格" localSheetId="0">#REF!</definedName>
    <definedName name="資格">#REF!</definedName>
    <definedName name="実績" localSheetId="2">#REF!</definedName>
    <definedName name="実績" localSheetId="3">#REF!</definedName>
    <definedName name="実績" localSheetId="0">#REF!</definedName>
    <definedName name="実績">#REF!</definedName>
    <definedName name="従事役職" localSheetId="2">#REF!</definedName>
    <definedName name="従事役職" localSheetId="3">#REF!</definedName>
    <definedName name="従事役職" localSheetId="0">#REF!</definedName>
    <definedName name="従事役職">#REF!</definedName>
    <definedName name="整理番号" localSheetId="2">#REF!</definedName>
    <definedName name="整理番号" localSheetId="3">#REF!</definedName>
    <definedName name="整理番号" localSheetId="0">#REF!</definedName>
    <definedName name="整理番号">#REF!</definedName>
    <definedName name="専門資格" localSheetId="2">#REF!</definedName>
    <definedName name="専門資格" localSheetId="3">#REF!</definedName>
    <definedName name="専門資格" localSheetId="0">#REF!</definedName>
    <definedName name="専門資格">#REF!</definedName>
    <definedName name="選定年度" localSheetId="2">#REF!</definedName>
    <definedName name="選定年度" localSheetId="3">#REF!</definedName>
    <definedName name="選定年度" localSheetId="0">#REF!</definedName>
    <definedName name="選定年度">#REF!</definedName>
    <definedName name="得点" localSheetId="2">'特別簡易型2-3'!#REF!</definedName>
    <definedName name="得点" localSheetId="3">'特別簡易型2-4'!#REF!</definedName>
    <definedName name="得点" localSheetId="0">'標準型2-1'!#REF!</definedName>
    <definedName name="得点">'簡易型2-2'!#REF!</definedName>
    <definedName name="得点１" localSheetId="2">#REF!</definedName>
    <definedName name="得点１" localSheetId="3">#REF!</definedName>
    <definedName name="得点１" localSheetId="0">#REF!</definedName>
    <definedName name="得点１">#REF!</definedName>
    <definedName name="得点２" localSheetId="2">#REF!</definedName>
    <definedName name="得点２" localSheetId="3">#REF!</definedName>
    <definedName name="得点２" localSheetId="0">#REF!</definedName>
    <definedName name="得点２">#REF!</definedName>
    <definedName name="得点２１" localSheetId="2">#REF!</definedName>
    <definedName name="得点２１" localSheetId="3">#REF!</definedName>
    <definedName name="得点２１" localSheetId="0">#REF!</definedName>
    <definedName name="得点２１">#REF!</definedName>
    <definedName name="得点３" localSheetId="2">#REF!</definedName>
    <definedName name="得点３" localSheetId="3">#REF!</definedName>
    <definedName name="得点３" localSheetId="0">#REF!</definedName>
    <definedName name="得点３">#REF!</definedName>
    <definedName name="得点４" localSheetId="2">#REF!</definedName>
    <definedName name="得点４" localSheetId="3">#REF!</definedName>
    <definedName name="得点４" localSheetId="0">#REF!</definedName>
    <definedName name="得点４">#REF!</definedName>
    <definedName name="得点５" localSheetId="2">#REF!</definedName>
    <definedName name="得点５" localSheetId="3">#REF!</definedName>
    <definedName name="得点５" localSheetId="0">#REF!</definedName>
    <definedName name="得点５">#REF!</definedName>
    <definedName name="得点６" localSheetId="2">#REF!</definedName>
    <definedName name="得点６" localSheetId="3">#REF!</definedName>
    <definedName name="得点６" localSheetId="0">#REF!</definedName>
    <definedName name="得点６">#REF!</definedName>
    <definedName name="得点７" localSheetId="2">#REF!</definedName>
    <definedName name="得点７" localSheetId="3">#REF!</definedName>
    <definedName name="得点７" localSheetId="0">#REF!</definedName>
    <definedName name="得点７">#REF!</definedName>
    <definedName name="発注機関" localSheetId="2">#REF!</definedName>
    <definedName name="発注機関" localSheetId="3">#REF!</definedName>
    <definedName name="発注機関" localSheetId="0">#REF!</definedName>
    <definedName name="発注機関">#REF!</definedName>
    <definedName name="評価">'[2]リスト'!$R$54:$R$65</definedName>
  </definedNames>
  <calcPr fullCalcOnLoad="1"/>
</workbook>
</file>

<file path=xl/comments1.xml><?xml version="1.0" encoding="utf-8"?>
<comments xmlns="http://schemas.openxmlformats.org/spreadsheetml/2006/main">
  <authors>
    <author>広島県</author>
  </authors>
  <commentList>
    <comment ref="L8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Q8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V8" authorId="0">
      <text>
        <r>
          <rPr>
            <b/>
            <sz val="9"/>
            <rFont val="ＭＳ Ｐゴシック"/>
            <family val="3"/>
          </rPr>
          <t>３件目評点</t>
        </r>
      </text>
    </comment>
    <comment ref="L23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Q23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V23" authorId="0">
      <text>
        <r>
          <rPr>
            <b/>
            <sz val="9"/>
            <rFont val="ＭＳ Ｐゴシック"/>
            <family val="3"/>
          </rPr>
          <t>３件目評点</t>
        </r>
      </text>
    </comment>
  </commentList>
</comments>
</file>

<file path=xl/comments2.xml><?xml version="1.0" encoding="utf-8"?>
<comments xmlns="http://schemas.openxmlformats.org/spreadsheetml/2006/main">
  <authors>
    <author>広島県</author>
  </authors>
  <commentList>
    <comment ref="L8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Q8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V8" authorId="0">
      <text>
        <r>
          <rPr>
            <b/>
            <sz val="9"/>
            <rFont val="ＭＳ Ｐゴシック"/>
            <family val="3"/>
          </rPr>
          <t>３件目評点</t>
        </r>
      </text>
    </comment>
    <comment ref="L23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Q23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V23" authorId="0">
      <text>
        <r>
          <rPr>
            <b/>
            <sz val="9"/>
            <rFont val="ＭＳ Ｐゴシック"/>
            <family val="3"/>
          </rPr>
          <t>３件目評点</t>
        </r>
      </text>
    </comment>
  </commentList>
</comments>
</file>

<file path=xl/comments3.xml><?xml version="1.0" encoding="utf-8"?>
<comments xmlns="http://schemas.openxmlformats.org/spreadsheetml/2006/main">
  <authors>
    <author>広島県</author>
  </authors>
  <commentList>
    <comment ref="L8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Q8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V8" authorId="0">
      <text>
        <r>
          <rPr>
            <b/>
            <sz val="9"/>
            <rFont val="ＭＳ Ｐゴシック"/>
            <family val="3"/>
          </rPr>
          <t>３件目評点</t>
        </r>
      </text>
    </comment>
    <comment ref="L26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Q26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V26" authorId="0">
      <text>
        <r>
          <rPr>
            <b/>
            <sz val="9"/>
            <rFont val="ＭＳ Ｐゴシック"/>
            <family val="3"/>
          </rPr>
          <t>３件目評点</t>
        </r>
      </text>
    </comment>
  </commentList>
</comments>
</file>

<file path=xl/comments4.xml><?xml version="1.0" encoding="utf-8"?>
<comments xmlns="http://schemas.openxmlformats.org/spreadsheetml/2006/main">
  <authors>
    <author>広島県</author>
  </authors>
  <commentList>
    <comment ref="L8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Q8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V8" authorId="0">
      <text>
        <r>
          <rPr>
            <b/>
            <sz val="9"/>
            <rFont val="ＭＳ Ｐゴシック"/>
            <family val="3"/>
          </rPr>
          <t>３件目評点</t>
        </r>
      </text>
    </comment>
    <comment ref="L23" authorId="0">
      <text>
        <r>
          <rPr>
            <b/>
            <sz val="9"/>
            <rFont val="ＭＳ Ｐゴシック"/>
            <family val="3"/>
          </rPr>
          <t>１件目評点</t>
        </r>
      </text>
    </comment>
    <comment ref="Q23" authorId="0">
      <text>
        <r>
          <rPr>
            <b/>
            <sz val="9"/>
            <rFont val="ＭＳ Ｐゴシック"/>
            <family val="3"/>
          </rPr>
          <t>２件目評点</t>
        </r>
      </text>
    </comment>
    <comment ref="V23" authorId="0">
      <text>
        <r>
          <rPr>
            <b/>
            <sz val="9"/>
            <rFont val="ＭＳ Ｐゴシック"/>
            <family val="3"/>
          </rPr>
          <t>３件目評点</t>
        </r>
      </text>
    </comment>
  </commentList>
</comments>
</file>

<file path=xl/sharedStrings.xml><?xml version="1.0" encoding="utf-8"?>
<sst xmlns="http://schemas.openxmlformats.org/spreadsheetml/2006/main" count="441" uniqueCount="97">
  <si>
    <t>区分</t>
  </si>
  <si>
    <t>評価項目</t>
  </si>
  <si>
    <t>配点</t>
  </si>
  <si>
    <t>評価基準</t>
  </si>
  <si>
    <t>１　企業の能力</t>
  </si>
  <si>
    <t>成果の確実性</t>
  </si>
  <si>
    <t>1件：</t>
  </si>
  <si>
    <t>2件：</t>
  </si>
  <si>
    <t>3件：</t>
  </si>
  <si>
    <t>←成績評定がない場合、65点を入力する</t>
  </si>
  <si>
    <t>業務成績平均点：</t>
  </si>
  <si>
    <t>点</t>
  </si>
  <si>
    <t>　</t>
  </si>
  <si>
    <t>品質確保体制</t>
  </si>
  <si>
    <t>技術者１</t>
  </si>
  <si>
    <t>技術者２</t>
  </si>
  <si>
    <t>技術者３</t>
  </si>
  <si>
    <t>２　管理技術者の能力</t>
  </si>
  <si>
    <t>技術者資格</t>
  </si>
  <si>
    <t>技術者の継続的学習状況</t>
  </si>
  <si>
    <t>団体名：</t>
  </si>
  <si>
    <t>CPD取得単位</t>
  </si>
  <si>
    <t>単位</t>
  </si>
  <si>
    <t>取得単位数：</t>
  </si>
  <si>
    <t>CPD評価点</t>
  </si>
  <si>
    <t>業務執行技術力</t>
  </si>
  <si>
    <t>同種・同規模</t>
  </si>
  <si>
    <t>成績点</t>
  </si>
  <si>
    <t>成績点平均</t>
  </si>
  <si>
    <t>成績点評価点</t>
  </si>
  <si>
    <t>専任性</t>
  </si>
  <si>
    <t>３　担当技術者の能力</t>
  </si>
  <si>
    <t>合計</t>
  </si>
  <si>
    <t>※合計が最低値の技術者で評価する。</t>
  </si>
  <si>
    <r>
      <t>※</t>
    </r>
    <r>
      <rPr>
        <sz val="11"/>
        <color indexed="10"/>
        <rFont val="ＭＳ ゴシック"/>
        <family val="3"/>
      </rPr>
      <t>赤字</t>
    </r>
    <r>
      <rPr>
        <sz val="11"/>
        <rFont val="ＭＳ Ｐゴシック"/>
        <family val="3"/>
      </rPr>
      <t>箇所は自動計算</t>
    </r>
  </si>
  <si>
    <t>加盟団体</t>
  </si>
  <si>
    <t>建設コンサルタンツ協会</t>
  </si>
  <si>
    <t>日本技術士会</t>
  </si>
  <si>
    <t>空気調和・衛生工学会</t>
  </si>
  <si>
    <t>地盤工学会</t>
  </si>
  <si>
    <t>全国上下水道コンサルタント協会</t>
  </si>
  <si>
    <t>森林・自然環境技術者教育会</t>
  </si>
  <si>
    <t>全国測量設計業協会連合会</t>
  </si>
  <si>
    <t>全国土木施工管理技士会連合会</t>
  </si>
  <si>
    <t>土木学会</t>
  </si>
  <si>
    <t>土質・地質技術者生涯学習協議会</t>
  </si>
  <si>
    <t>日本環境アセスメント協会</t>
  </si>
  <si>
    <t>日本コンクリート工学会</t>
  </si>
  <si>
    <t>日本建築士会連合会</t>
  </si>
  <si>
    <t>日本造園学会</t>
  </si>
  <si>
    <t>日本都市計画学会</t>
  </si>
  <si>
    <t>農業農村工学会</t>
  </si>
  <si>
    <t>保有資格</t>
  </si>
  <si>
    <t>手持ち業務件数</t>
  </si>
  <si>
    <t>　</t>
  </si>
  <si>
    <t>～</t>
  </si>
  <si>
    <t>担当技術者及び照査技術者ともに複数配置</t>
  </si>
  <si>
    <t>担当技術者又は照査技術者が複数配置</t>
  </si>
  <si>
    <t>上記以外</t>
  </si>
  <si>
    <t>迅速性</t>
  </si>
  <si>
    <t>0件</t>
  </si>
  <si>
    <t>1件～2件</t>
  </si>
  <si>
    <t>3件～4件</t>
  </si>
  <si>
    <t>自己採点表（特別簡易型）</t>
  </si>
  <si>
    <r>
      <t>※</t>
    </r>
    <r>
      <rPr>
        <sz val="9"/>
        <color indexed="10"/>
        <rFont val="HG丸ｺﾞｼｯｸM-PRO"/>
        <family val="3"/>
      </rPr>
      <t>赤字</t>
    </r>
    <r>
      <rPr>
        <sz val="9"/>
        <rFont val="HG丸ｺﾞｼｯｸM-PRO"/>
        <family val="3"/>
      </rPr>
      <t>箇所は自動計算</t>
    </r>
  </si>
  <si>
    <t>自己採点表（簡易型）</t>
  </si>
  <si>
    <t>自己採点表（標準型）</t>
  </si>
  <si>
    <t>業務実施場所</t>
  </si>
  <si>
    <t>管理技術者が複数提出された場合の比較表</t>
  </si>
  <si>
    <r>
      <t xml:space="preserve">得点
</t>
    </r>
    <r>
      <rPr>
        <sz val="8"/>
        <rFont val="HG丸ｺﾞｼｯｸM-PRO"/>
        <family val="3"/>
      </rPr>
      <t>(自己採点)</t>
    </r>
  </si>
  <si>
    <t>自己採点の算出に利用してください。
入力内容や計算結果に間違いがないか必ず確認を行ってください。</t>
  </si>
  <si>
    <t>自己採点合計</t>
  </si>
  <si>
    <t>様式第２－１号用</t>
  </si>
  <si>
    <t>様式第２－２号用</t>
  </si>
  <si>
    <t>様式第２－３号用</t>
  </si>
  <si>
    <t>手持ち業務件数</t>
  </si>
  <si>
    <r>
      <rPr>
        <sz val="9"/>
        <color indexed="10"/>
        <rFont val="HG丸ｺﾞｼｯｸM-PRO"/>
        <family val="3"/>
      </rPr>
      <t>平成28年度の</t>
    </r>
    <r>
      <rPr>
        <sz val="9"/>
        <rFont val="HG丸ｺﾞｼｯｸM-PRO"/>
        <family val="3"/>
      </rPr>
      <t xml:space="preserve">
継続教育（CPD）の取組み</t>
    </r>
  </si>
  <si>
    <r>
      <rPr>
        <sz val="9"/>
        <color indexed="10"/>
        <rFont val="HG丸ｺﾞｼｯｸM-PRO"/>
        <family val="3"/>
      </rPr>
      <t>平成28年度の</t>
    </r>
    <r>
      <rPr>
        <sz val="9"/>
        <rFont val="HG丸ｺﾞｼｯｸM-PRO"/>
        <family val="3"/>
      </rPr>
      <t xml:space="preserve">
継続教育（CPD）の取組み</t>
    </r>
  </si>
  <si>
    <t>業務実施場所が広島市内</t>
  </si>
  <si>
    <t>業務実施場所が広島県内</t>
  </si>
  <si>
    <t>建設業振興基金</t>
  </si>
  <si>
    <t>交通工学研究会</t>
  </si>
  <si>
    <r>
      <rPr>
        <sz val="9"/>
        <color indexed="10"/>
        <rFont val="HG丸ｺﾞｼｯｸM-PRO"/>
        <family val="3"/>
      </rPr>
      <t>○○資格（○○部門）</t>
    </r>
    <r>
      <rPr>
        <sz val="9"/>
        <rFont val="HG丸ｺﾞｼｯｸM-PRO"/>
        <family val="3"/>
      </rPr>
      <t>を有する</t>
    </r>
  </si>
  <si>
    <r>
      <t>管理技術者として</t>
    </r>
    <r>
      <rPr>
        <sz val="9"/>
        <rFont val="HG丸ｺﾞｼｯｸM-PRO"/>
        <family val="3"/>
      </rPr>
      <t>の実績あり</t>
    </r>
  </si>
  <si>
    <r>
      <t>担当技術者として</t>
    </r>
    <r>
      <rPr>
        <sz val="9"/>
        <rFont val="HG丸ｺﾞｼｯｸM-PRO"/>
        <family val="3"/>
      </rPr>
      <t>の実績あり</t>
    </r>
  </si>
  <si>
    <r>
      <rPr>
        <sz val="9"/>
        <color indexed="10"/>
        <rFont val="HG丸ｺﾞｼｯｸM-PRO"/>
        <family val="3"/>
      </rPr>
      <t>○○資格（○○部門）</t>
    </r>
    <r>
      <rPr>
        <sz val="9"/>
        <rFont val="HG丸ｺﾞｼｯｸM-PRO"/>
        <family val="3"/>
      </rPr>
      <t>を有する</t>
    </r>
  </si>
  <si>
    <t>管理技術者としての実績あり</t>
  </si>
  <si>
    <t>担当技術者としての実績あり</t>
  </si>
  <si>
    <r>
      <rPr>
        <sz val="9"/>
        <color indexed="10"/>
        <rFont val="HG丸ｺﾞｼｯｸM-PRO"/>
        <family val="3"/>
      </rPr>
      <t>○○資格（○○部門）</t>
    </r>
    <r>
      <rPr>
        <sz val="9"/>
        <rFont val="HG丸ｺﾞｼｯｸM-PRO"/>
        <family val="3"/>
      </rPr>
      <t>を有する</t>
    </r>
  </si>
  <si>
    <r>
      <rPr>
        <sz val="9"/>
        <color indexed="10"/>
        <rFont val="HG丸ｺﾞｼｯｸM-PRO"/>
        <family val="3"/>
      </rPr>
      <t>○○資格（○○部門）</t>
    </r>
    <r>
      <rPr>
        <sz val="9"/>
        <rFont val="HG丸ｺﾞｼｯｸM-PRO"/>
        <family val="3"/>
      </rPr>
      <t>を有する</t>
    </r>
  </si>
  <si>
    <r>
      <rPr>
        <sz val="9"/>
        <color indexed="10"/>
        <rFont val="HG丸ｺﾞｼｯｸM-PRO"/>
        <family val="3"/>
      </rPr>
      <t>平成</t>
    </r>
    <r>
      <rPr>
        <sz val="9"/>
        <color indexed="10"/>
        <rFont val="HG丸ｺﾞｼｯｸM-PRO"/>
        <family val="3"/>
      </rPr>
      <t>26</t>
    </r>
    <r>
      <rPr>
        <sz val="9"/>
        <color indexed="10"/>
        <rFont val="HG丸ｺﾞｼｯｸM-PRO"/>
        <family val="3"/>
      </rPr>
      <t>年度以降</t>
    </r>
    <r>
      <rPr>
        <sz val="9"/>
        <rFont val="HG丸ｺﾞｼｯｸM-PRO"/>
        <family val="3"/>
      </rPr>
      <t>の同種業務3件の業務成績評定の平均点
同種業務：</t>
    </r>
    <r>
      <rPr>
        <sz val="9"/>
        <color indexed="10"/>
        <rFont val="HG丸ｺﾞｼｯｸM-PRO"/>
        <family val="3"/>
      </rPr>
      <t>○○○○</t>
    </r>
    <r>
      <rPr>
        <sz val="9"/>
        <rFont val="HG丸ｺﾞｼｯｸM-PRO"/>
        <family val="3"/>
      </rPr>
      <t>業務</t>
    </r>
  </si>
  <si>
    <r>
      <t>業務実施及び照査体制
業務分野：</t>
    </r>
    <r>
      <rPr>
        <sz val="9"/>
        <color indexed="10"/>
        <rFont val="HG丸ｺﾞｼｯｸM-PRO"/>
        <family val="3"/>
      </rPr>
      <t>○○○○</t>
    </r>
  </si>
  <si>
    <r>
      <rPr>
        <sz val="9"/>
        <color indexed="10"/>
        <rFont val="HG丸ｺﾞｼｯｸM-PRO"/>
        <family val="3"/>
      </rPr>
      <t>平成26年度以降</t>
    </r>
    <r>
      <rPr>
        <sz val="9"/>
        <rFont val="HG丸ｺﾞｼｯｸM-PRO"/>
        <family val="3"/>
      </rPr>
      <t>の同業務分野（部門）3件の業務成績評定の平均点
業務分野（部門）：</t>
    </r>
    <r>
      <rPr>
        <sz val="9"/>
        <color indexed="10"/>
        <rFont val="HG丸ｺﾞｼｯｸM-PRO"/>
        <family val="3"/>
      </rPr>
      <t>○○○（○○部門）</t>
    </r>
  </si>
  <si>
    <r>
      <rPr>
        <sz val="9"/>
        <color indexed="10"/>
        <rFont val="HG丸ｺﾞｼｯｸM-PRO"/>
        <family val="3"/>
      </rPr>
      <t>平成24年度以降</t>
    </r>
    <r>
      <rPr>
        <sz val="9"/>
        <rFont val="HG丸ｺﾞｼｯｸM-PRO"/>
        <family val="3"/>
      </rPr>
      <t>の同種業務の実績
同種業務：</t>
    </r>
    <r>
      <rPr>
        <sz val="9"/>
        <color indexed="10"/>
        <rFont val="HG丸ｺﾞｼｯｸM-PRO"/>
        <family val="3"/>
      </rPr>
      <t>○○○○</t>
    </r>
    <r>
      <rPr>
        <sz val="9"/>
        <rFont val="HG丸ｺﾞｼｯｸM-PRO"/>
        <family val="3"/>
      </rPr>
      <t>業務</t>
    </r>
  </si>
  <si>
    <t>様式第２－４号用</t>
  </si>
  <si>
    <r>
      <rPr>
        <sz val="9"/>
        <color indexed="10"/>
        <rFont val="HG丸ｺﾞｼｯｸM-PRO"/>
        <family val="3"/>
      </rPr>
      <t>測量士</t>
    </r>
    <r>
      <rPr>
        <sz val="9"/>
        <rFont val="HG丸ｺﾞｼｯｸM-PRO"/>
        <family val="3"/>
      </rPr>
      <t>を有する</t>
    </r>
  </si>
  <si>
    <r>
      <rPr>
        <sz val="9"/>
        <color indexed="10"/>
        <rFont val="HG丸ｺﾞｼｯｸM-PRO"/>
        <family val="3"/>
      </rPr>
      <t>測量士補</t>
    </r>
    <r>
      <rPr>
        <sz val="9"/>
        <rFont val="HG丸ｺﾞｼｯｸM-PRO"/>
        <family val="3"/>
      </rPr>
      <t>を有する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</si>
</sst>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 総合順位：&quot;#0&quot;位&quot;"/>
    <numFmt numFmtId="177" formatCode="&quot;○ 技術評価：&quot;#0&quot;位&quot;"/>
    <numFmt numFmtId="178" formatCode="&quot;○ 入札価格：&quot;#0&quot;位&quot;"/>
    <numFmt numFmtId="179" formatCode="0.0"/>
    <numFmt numFmtId="180" formatCode="0.0_ "/>
    <numFmt numFmtId="181" formatCode="&quot;(2.0 × ( &quot;#0.0&quot; － 25 ) ／ 25 ) ＝&quot;"/>
    <numFmt numFmtId="182" formatCode="d&quot;¥&quot;&quot;¥&quot;\.mmm&quot;¥&quot;&quot;¥&quot;\.yy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6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9"/>
      <color indexed="12"/>
      <name val="HG丸ｺﾞｼｯｸM-PRO"/>
      <family val="3"/>
    </font>
    <font>
      <sz val="8"/>
      <name val="ＭＳ Ｐゴシック"/>
      <family val="3"/>
    </font>
    <font>
      <sz val="11"/>
      <name val="HG丸ｺﾞｼｯｸM-PRO"/>
      <family val="3"/>
    </font>
    <font>
      <sz val="11"/>
      <color indexed="10"/>
      <name val="ＭＳ ゴシック"/>
      <family val="3"/>
    </font>
    <font>
      <b/>
      <sz val="9"/>
      <name val="HG丸ｺﾞｼｯｸM-PRO"/>
      <family val="3"/>
    </font>
    <font>
      <b/>
      <sz val="9"/>
      <name val="ＭＳ Ｐゴシック"/>
      <family val="3"/>
    </font>
    <font>
      <b/>
      <sz val="12"/>
      <name val="Arial"/>
      <family val="2"/>
    </font>
    <font>
      <sz val="36"/>
      <name val="HG丸ｺﾞｼｯｸM-PRO"/>
      <family val="3"/>
    </font>
    <font>
      <sz val="24"/>
      <name val="HG丸ｺﾞｼｯｸM-PRO"/>
      <family val="3"/>
    </font>
    <font>
      <sz val="18"/>
      <name val="HG丸ｺﾞｼｯｸM-PRO"/>
      <family val="3"/>
    </font>
    <font>
      <sz val="9"/>
      <color indexed="8"/>
      <name val="HG丸ｺﾞｼｯｸM-PRO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HG丸ｺﾞｼｯｸM-PRO"/>
      <family val="3"/>
    </font>
    <font>
      <sz val="12"/>
      <color indexed="10"/>
      <name val="HG丸ｺﾞｼｯｸM-PRO"/>
      <family val="3"/>
    </font>
    <font>
      <b/>
      <i/>
      <sz val="11"/>
      <color indexed="10"/>
      <name val="ＭＳ ゴシック"/>
      <family val="3"/>
    </font>
    <font>
      <i/>
      <sz val="11"/>
      <color indexed="10"/>
      <name val="ＭＳ ゴシック"/>
      <family val="3"/>
    </font>
    <font>
      <b/>
      <i/>
      <sz val="9"/>
      <color indexed="10"/>
      <name val="HG丸ｺﾞｼｯｸM-PRO"/>
      <family val="3"/>
    </font>
    <font>
      <i/>
      <sz val="9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HG丸ｺﾞｼｯｸM-PRO"/>
      <family val="3"/>
    </font>
    <font>
      <sz val="12"/>
      <color rgb="FFFF0000"/>
      <name val="HG丸ｺﾞｼｯｸM-PRO"/>
      <family val="3"/>
    </font>
    <font>
      <sz val="11"/>
      <name val="Calibri"/>
      <family val="3"/>
    </font>
    <font>
      <i/>
      <sz val="11"/>
      <color rgb="FFFF0000"/>
      <name val="ＭＳ ゴシック"/>
      <family val="3"/>
    </font>
    <font>
      <b/>
      <i/>
      <sz val="11"/>
      <color rgb="FFFF0000"/>
      <name val="ＭＳ ゴシック"/>
      <family val="3"/>
    </font>
    <font>
      <i/>
      <sz val="9"/>
      <color rgb="FFFF0000"/>
      <name val="HG丸ｺﾞｼｯｸM-PRO"/>
      <family val="3"/>
    </font>
    <font>
      <b/>
      <i/>
      <sz val="9"/>
      <color rgb="FFFF0000"/>
      <name val="HG丸ｺﾞｼｯｸM-PRO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hair"/>
      <bottom/>
    </border>
  </borders>
  <cellStyleXfs count="6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1">
      <alignment horizontal="right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4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4" fillId="28" borderId="5" applyNumberFormat="0" applyFont="0" applyAlignment="0" applyProtection="0"/>
    <xf numFmtId="0" fontId="49" fillId="0" borderId="6" applyNumberFormat="0" applyFill="0" applyAlignment="0" applyProtection="0"/>
    <xf numFmtId="0" fontId="50" fillId="29" borderId="0" applyNumberFormat="0" applyBorder="0" applyAlignment="0" applyProtection="0"/>
    <xf numFmtId="0" fontId="51" fillId="30" borderId="7" applyNumberFormat="0" applyAlignment="0" applyProtection="0"/>
    <xf numFmtId="0" fontId="52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0" borderId="12" applyNumberFormat="0" applyAlignment="0" applyProtection="0"/>
    <xf numFmtId="0" fontId="58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59" fillId="31" borderId="7" applyNumberFormat="0" applyAlignment="0" applyProtection="0"/>
    <xf numFmtId="0" fontId="60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33" borderId="15" xfId="0" applyFont="1" applyFill="1" applyBorder="1" applyAlignment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shrinkToFit="1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vertical="top"/>
      <protection locked="0"/>
    </xf>
    <xf numFmtId="0" fontId="3" fillId="33" borderId="22" xfId="0" applyFont="1" applyFill="1" applyBorder="1" applyAlignment="1">
      <alignment horizontal="left" vertical="center" wrapText="1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18" xfId="0" applyFont="1" applyFill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33" borderId="0" xfId="0" applyFont="1" applyFill="1" applyBorder="1" applyAlignment="1">
      <alignment vertical="center"/>
    </xf>
    <xf numFmtId="180" fontId="10" fillId="34" borderId="23" xfId="0" applyNumberFormat="1" applyFont="1" applyFill="1" applyBorder="1" applyAlignment="1" applyProtection="1">
      <alignment horizontal="center" vertical="center" shrinkToFit="1"/>
      <protection locked="0"/>
    </xf>
    <xf numFmtId="180" fontId="10" fillId="34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>
      <alignment horizontal="left" vertical="center" shrinkToFit="1"/>
    </xf>
    <xf numFmtId="0" fontId="0" fillId="9" borderId="26" xfId="0" applyFill="1" applyBorder="1" applyAlignment="1" applyProtection="1">
      <alignment horizontal="center" vertical="center" shrinkToFit="1"/>
      <protection locked="0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179" fontId="3" fillId="0" borderId="13" xfId="0" applyNumberFormat="1" applyFont="1" applyFill="1" applyBorder="1" applyAlignment="1">
      <alignment horizontal="center" textRotation="255"/>
    </xf>
    <xf numFmtId="0" fontId="61" fillId="0" borderId="14" xfId="0" applyFont="1" applyBorder="1" applyAlignment="1" applyProtection="1">
      <alignment horizontal="left" vertical="center" wrapText="1"/>
      <protection locked="0"/>
    </xf>
    <xf numFmtId="0" fontId="61" fillId="0" borderId="17" xfId="0" applyFont="1" applyBorder="1" applyAlignment="1" applyProtection="1">
      <alignment horizontal="left" vertical="center" wrapText="1"/>
      <protection locked="0"/>
    </xf>
    <xf numFmtId="0" fontId="61" fillId="0" borderId="19" xfId="0" applyFont="1" applyBorder="1" applyAlignment="1" applyProtection="1">
      <alignment vertical="top"/>
      <protection locked="0"/>
    </xf>
    <xf numFmtId="0" fontId="61" fillId="0" borderId="17" xfId="0" applyFont="1" applyBorder="1" applyAlignment="1" applyProtection="1">
      <alignment/>
      <protection locked="0"/>
    </xf>
    <xf numFmtId="0" fontId="61" fillId="0" borderId="19" xfId="0" applyFont="1" applyBorder="1" applyAlignment="1" applyProtection="1">
      <alignment vertical="center"/>
      <protection locked="0"/>
    </xf>
    <xf numFmtId="0" fontId="61" fillId="0" borderId="14" xfId="0" applyFont="1" applyBorder="1" applyAlignment="1" applyProtection="1">
      <alignment/>
      <protection locked="0"/>
    </xf>
    <xf numFmtId="0" fontId="61" fillId="0" borderId="14" xfId="0" applyFont="1" applyBorder="1" applyAlignment="1" applyProtection="1">
      <alignment vertical="center"/>
      <protection locked="0"/>
    </xf>
    <xf numFmtId="0" fontId="61" fillId="0" borderId="17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180" fontId="3" fillId="34" borderId="23" xfId="0" applyNumberFormat="1" applyFont="1" applyFill="1" applyBorder="1" applyAlignment="1" applyProtection="1">
      <alignment horizontal="center" vertical="center" shrinkToFit="1"/>
      <protection locked="0"/>
    </xf>
    <xf numFmtId="180" fontId="3" fillId="34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9" borderId="26" xfId="0" applyFont="1" applyFill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13" fillId="35" borderId="1" xfId="0" applyNumberFormat="1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62" fillId="0" borderId="0" xfId="0" applyFont="1" applyBorder="1" applyAlignment="1">
      <alignment vertical="center" wrapText="1"/>
    </xf>
    <xf numFmtId="0" fontId="5" fillId="0" borderId="15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63" fillId="0" borderId="15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8" fillId="0" borderId="22" xfId="0" applyFont="1" applyFill="1" applyBorder="1" applyAlignment="1">
      <alignment horizontal="left" vertical="center" shrinkToFit="1"/>
    </xf>
    <xf numFmtId="0" fontId="61" fillId="0" borderId="17" xfId="0" applyFont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 applyProtection="1">
      <alignment vertical="center" wrapText="1"/>
      <protection locked="0"/>
    </xf>
    <xf numFmtId="179" fontId="3" fillId="35" borderId="1" xfId="0" applyNumberFormat="1" applyFont="1" applyFill="1" applyBorder="1" applyAlignment="1">
      <alignment horizontal="center" vertical="center"/>
    </xf>
    <xf numFmtId="180" fontId="0" fillId="34" borderId="15" xfId="0" applyNumberFormat="1" applyFill="1" applyBorder="1" applyAlignment="1" applyProtection="1">
      <alignment horizontal="center" shrinkToFit="1"/>
      <protection locked="0"/>
    </xf>
    <xf numFmtId="0" fontId="3" fillId="0" borderId="0" xfId="0" applyFont="1" applyBorder="1" applyAlignment="1">
      <alignment vertical="center"/>
    </xf>
    <xf numFmtId="179" fontId="0" fillId="0" borderId="0" xfId="0" applyNumberFormat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>
      <alignment horizontal="right" vertical="center"/>
    </xf>
    <xf numFmtId="179" fontId="3" fillId="0" borderId="22" xfId="0" applyNumberFormat="1" applyFont="1" applyFill="1" applyBorder="1" applyAlignment="1">
      <alignment horizontal="left" vertical="center"/>
    </xf>
    <xf numFmtId="179" fontId="3" fillId="0" borderId="28" xfId="0" applyNumberFormat="1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179" fontId="3" fillId="35" borderId="29" xfId="0" applyNumberFormat="1" applyFont="1" applyFill="1" applyBorder="1" applyAlignment="1">
      <alignment horizontal="center" vertical="center"/>
    </xf>
    <xf numFmtId="179" fontId="0" fillId="35" borderId="30" xfId="0" applyNumberFormat="1" applyFill="1" applyBorder="1" applyAlignment="1">
      <alignment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 applyProtection="1">
      <alignment horizontal="left" vertical="center" shrinkToFit="1"/>
      <protection locked="0"/>
    </xf>
    <xf numFmtId="0" fontId="8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180" fontId="0" fillId="34" borderId="23" xfId="0" applyNumberFormat="1" applyFont="1" applyFill="1" applyBorder="1" applyAlignment="1" applyProtection="1">
      <alignment horizontal="center" vertical="center"/>
      <protection locked="0"/>
    </xf>
    <xf numFmtId="180" fontId="0" fillId="34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179" fontId="3" fillId="35" borderId="30" xfId="0" applyNumberFormat="1" applyFont="1" applyFill="1" applyBorder="1" applyAlignment="1">
      <alignment horizontal="center" vertical="center"/>
    </xf>
    <xf numFmtId="179" fontId="3" fillId="35" borderId="33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 shrinkToFit="1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180" fontId="0" fillId="34" borderId="0" xfId="0" applyNumberFormat="1" applyFill="1" applyBorder="1" applyAlignment="1" applyProtection="1">
      <alignment horizontal="center" shrinkToFit="1"/>
      <protection locked="0"/>
    </xf>
    <xf numFmtId="180" fontId="64" fillId="0" borderId="23" xfId="0" applyNumberFormat="1" applyFont="1" applyBorder="1" applyAlignment="1" applyProtection="1">
      <alignment horizontal="center" vertical="center"/>
      <protection locked="0"/>
    </xf>
    <xf numFmtId="180" fontId="64" fillId="0" borderId="24" xfId="0" applyNumberFormat="1" applyFont="1" applyBorder="1" applyAlignment="1" applyProtection="1">
      <alignment horizontal="center" vertical="center"/>
      <protection locked="0"/>
    </xf>
    <xf numFmtId="181" fontId="3" fillId="0" borderId="2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 applyProtection="1">
      <alignment vertical="center" shrinkToFit="1"/>
      <protection locked="0"/>
    </xf>
    <xf numFmtId="179" fontId="64" fillId="0" borderId="34" xfId="0" applyNumberFormat="1" applyFont="1" applyBorder="1" applyAlignment="1" applyProtection="1">
      <alignment horizontal="center" vertical="center"/>
      <protection locked="0"/>
    </xf>
    <xf numFmtId="179" fontId="64" fillId="0" borderId="35" xfId="0" applyNumberFormat="1" applyFont="1" applyBorder="1" applyAlignment="1" applyProtection="1">
      <alignment horizontal="center" vertical="center"/>
      <protection locked="0"/>
    </xf>
    <xf numFmtId="179" fontId="64" fillId="0" borderId="36" xfId="0" applyNumberFormat="1" applyFont="1" applyBorder="1" applyAlignment="1" applyProtection="1">
      <alignment horizontal="center" vertical="center"/>
      <protection locked="0"/>
    </xf>
    <xf numFmtId="179" fontId="64" fillId="0" borderId="23" xfId="0" applyNumberFormat="1" applyFont="1" applyBorder="1" applyAlignment="1" applyProtection="1">
      <alignment horizontal="center" vertical="center"/>
      <protection locked="0"/>
    </xf>
    <xf numFmtId="179" fontId="64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37" xfId="0" applyFont="1" applyFill="1" applyBorder="1" applyAlignment="1" applyProtection="1">
      <alignment horizontal="left" vertical="center" shrinkToFit="1"/>
      <protection locked="0"/>
    </xf>
    <xf numFmtId="0" fontId="3" fillId="0" borderId="38" xfId="0" applyFont="1" applyFill="1" applyBorder="1" applyAlignment="1" applyProtection="1">
      <alignment horizontal="left" vertical="center" shrinkToFit="1"/>
      <protection locked="0"/>
    </xf>
    <xf numFmtId="180" fontId="11" fillId="34" borderId="39" xfId="0" applyNumberFormat="1" applyFont="1" applyFill="1" applyBorder="1" applyAlignment="1" applyProtection="1">
      <alignment horizontal="center" vertical="center"/>
      <protection locked="0"/>
    </xf>
    <xf numFmtId="180" fontId="11" fillId="34" borderId="40" xfId="0" applyNumberFormat="1" applyFont="1" applyFill="1" applyBorder="1" applyAlignment="1" applyProtection="1">
      <alignment horizontal="center" vertical="center"/>
      <protection locked="0"/>
    </xf>
    <xf numFmtId="180" fontId="11" fillId="34" borderId="41" xfId="0" applyNumberFormat="1" applyFont="1" applyFill="1" applyBorder="1" applyAlignment="1" applyProtection="1">
      <alignment horizontal="center" vertical="center"/>
      <protection locked="0"/>
    </xf>
    <xf numFmtId="180" fontId="11" fillId="34" borderId="42" xfId="0" applyNumberFormat="1" applyFont="1" applyFill="1" applyBorder="1" applyAlignment="1" applyProtection="1">
      <alignment horizontal="center" vertical="center"/>
      <protection locked="0"/>
    </xf>
    <xf numFmtId="180" fontId="11" fillId="34" borderId="0" xfId="0" applyNumberFormat="1" applyFont="1" applyFill="1" applyBorder="1" applyAlignment="1" applyProtection="1">
      <alignment horizontal="center" vertical="center"/>
      <protection locked="0"/>
    </xf>
    <xf numFmtId="180" fontId="11" fillId="34" borderId="43" xfId="0" applyNumberFormat="1" applyFont="1" applyFill="1" applyBorder="1" applyAlignment="1" applyProtection="1">
      <alignment horizontal="center" vertical="center"/>
      <protection locked="0"/>
    </xf>
    <xf numFmtId="180" fontId="11" fillId="34" borderId="44" xfId="0" applyNumberFormat="1" applyFont="1" applyFill="1" applyBorder="1" applyAlignment="1" applyProtection="1">
      <alignment horizontal="center" vertical="center"/>
      <protection locked="0"/>
    </xf>
    <xf numFmtId="180" fontId="11" fillId="34" borderId="22" xfId="0" applyNumberFormat="1" applyFont="1" applyFill="1" applyBorder="1" applyAlignment="1" applyProtection="1">
      <alignment horizontal="center" vertical="center"/>
      <protection locked="0"/>
    </xf>
    <xf numFmtId="180" fontId="11" fillId="34" borderId="45" xfId="0" applyNumberFormat="1" applyFont="1" applyFill="1" applyBorder="1" applyAlignment="1" applyProtection="1">
      <alignment horizontal="center" vertical="center"/>
      <protection locked="0"/>
    </xf>
    <xf numFmtId="180" fontId="11" fillId="34" borderId="46" xfId="0" applyNumberFormat="1" applyFont="1" applyFill="1" applyBorder="1" applyAlignment="1" applyProtection="1">
      <alignment horizontal="center" vertical="center"/>
      <protection locked="0"/>
    </xf>
    <xf numFmtId="180" fontId="11" fillId="34" borderId="47" xfId="0" applyNumberFormat="1" applyFont="1" applyFill="1" applyBorder="1" applyAlignment="1" applyProtection="1">
      <alignment horizontal="center" vertical="center"/>
      <protection locked="0"/>
    </xf>
    <xf numFmtId="180" fontId="11" fillId="34" borderId="48" xfId="0" applyNumberFormat="1" applyFont="1" applyFill="1" applyBorder="1" applyAlignment="1" applyProtection="1">
      <alignment horizontal="center" vertical="center"/>
      <protection locked="0"/>
    </xf>
    <xf numFmtId="180" fontId="11" fillId="34" borderId="49" xfId="0" applyNumberFormat="1" applyFont="1" applyFill="1" applyBorder="1" applyAlignment="1" applyProtection="1">
      <alignment horizontal="center" vertical="center"/>
      <protection locked="0"/>
    </xf>
    <xf numFmtId="180" fontId="11" fillId="34" borderId="50" xfId="0" applyNumberFormat="1" applyFont="1" applyFill="1" applyBorder="1" applyAlignment="1" applyProtection="1">
      <alignment horizontal="center" vertical="center"/>
      <protection locked="0"/>
    </xf>
    <xf numFmtId="180" fontId="11" fillId="34" borderId="51" xfId="0" applyNumberFormat="1" applyFont="1" applyFill="1" applyBorder="1" applyAlignment="1" applyProtection="1">
      <alignment horizontal="center" vertical="center"/>
      <protection locked="0"/>
    </xf>
    <xf numFmtId="180" fontId="65" fillId="9" borderId="52" xfId="0" applyNumberFormat="1" applyFont="1" applyFill="1" applyBorder="1" applyAlignment="1" applyProtection="1">
      <alignment horizontal="center" vertical="center"/>
      <protection locked="0"/>
    </xf>
    <xf numFmtId="180" fontId="65" fillId="9" borderId="53" xfId="0" applyNumberFormat="1" applyFont="1" applyFill="1" applyBorder="1" applyAlignment="1" applyProtection="1">
      <alignment horizontal="center" vertical="center"/>
      <protection locked="0"/>
    </xf>
    <xf numFmtId="180" fontId="65" fillId="9" borderId="54" xfId="0" applyNumberFormat="1" applyFont="1" applyFill="1" applyBorder="1" applyAlignment="1" applyProtection="1">
      <alignment horizontal="center" vertical="center"/>
      <protection locked="0"/>
    </xf>
    <xf numFmtId="180" fontId="65" fillId="9" borderId="55" xfId="0" applyNumberFormat="1" applyFont="1" applyFill="1" applyBorder="1" applyAlignment="1" applyProtection="1">
      <alignment horizontal="center" vertical="center"/>
      <protection locked="0"/>
    </xf>
    <xf numFmtId="180" fontId="65" fillId="9" borderId="56" xfId="0" applyNumberFormat="1" applyFont="1" applyFill="1" applyBorder="1" applyAlignment="1" applyProtection="1">
      <alignment horizontal="center" vertical="center"/>
      <protection locked="0"/>
    </xf>
    <xf numFmtId="180" fontId="65" fillId="9" borderId="3" xfId="0" applyNumberFormat="1" applyFont="1" applyFill="1" applyBorder="1" applyAlignment="1" applyProtection="1">
      <alignment horizontal="center" vertical="center"/>
      <protection locked="0"/>
    </xf>
    <xf numFmtId="180" fontId="65" fillId="9" borderId="57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 wrapText="1" shrinkToFit="1"/>
      <protection locked="0"/>
    </xf>
    <xf numFmtId="0" fontId="9" fillId="34" borderId="0" xfId="0" applyFont="1" applyFill="1" applyBorder="1" applyAlignment="1" applyProtection="1">
      <alignment horizontal="left" vertical="center" shrinkToFit="1"/>
      <protection locked="0"/>
    </xf>
    <xf numFmtId="180" fontId="63" fillId="34" borderId="15" xfId="0" applyNumberFormat="1" applyFont="1" applyFill="1" applyBorder="1" applyAlignment="1" applyProtection="1">
      <alignment horizontal="center" shrinkToFit="1"/>
      <protection locked="0"/>
    </xf>
    <xf numFmtId="179" fontId="63" fillId="0" borderId="0" xfId="0" applyNumberFormat="1" applyFont="1" applyBorder="1" applyAlignment="1" applyProtection="1">
      <alignment horizontal="center" vertical="center"/>
      <protection locked="0"/>
    </xf>
    <xf numFmtId="179" fontId="3" fillId="35" borderId="30" xfId="0" applyNumberFormat="1" applyFont="1" applyFill="1" applyBorder="1" applyAlignment="1">
      <alignment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180" fontId="3" fillId="34" borderId="23" xfId="0" applyNumberFormat="1" applyFont="1" applyFill="1" applyBorder="1" applyAlignment="1" applyProtection="1">
      <alignment horizontal="center" vertical="center"/>
      <protection locked="0"/>
    </xf>
    <xf numFmtId="180" fontId="3" fillId="34" borderId="24" xfId="0" applyNumberFormat="1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180" fontId="63" fillId="34" borderId="0" xfId="0" applyNumberFormat="1" applyFont="1" applyFill="1" applyBorder="1" applyAlignment="1" applyProtection="1">
      <alignment horizontal="center" shrinkToFit="1"/>
      <protection locked="0"/>
    </xf>
    <xf numFmtId="180" fontId="66" fillId="0" borderId="23" xfId="0" applyNumberFormat="1" applyFont="1" applyBorder="1" applyAlignment="1" applyProtection="1">
      <alignment horizontal="center" vertical="center"/>
      <protection locked="0"/>
    </xf>
    <xf numFmtId="180" fontId="66" fillId="0" borderId="2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18" xfId="0" applyFont="1" applyFill="1" applyBorder="1" applyAlignment="1" applyProtection="1">
      <alignment vertical="center" shrinkToFit="1"/>
      <protection locked="0"/>
    </xf>
    <xf numFmtId="179" fontId="66" fillId="0" borderId="34" xfId="0" applyNumberFormat="1" applyFont="1" applyBorder="1" applyAlignment="1" applyProtection="1">
      <alignment horizontal="center" vertical="center"/>
      <protection locked="0"/>
    </xf>
    <xf numFmtId="179" fontId="66" fillId="0" borderId="35" xfId="0" applyNumberFormat="1" applyFont="1" applyBorder="1" applyAlignment="1" applyProtection="1">
      <alignment horizontal="center" vertical="center"/>
      <protection locked="0"/>
    </xf>
    <xf numFmtId="179" fontId="66" fillId="0" borderId="36" xfId="0" applyNumberFormat="1" applyFont="1" applyBorder="1" applyAlignment="1" applyProtection="1">
      <alignment horizontal="center" vertical="center"/>
      <protection locked="0"/>
    </xf>
    <xf numFmtId="179" fontId="66" fillId="0" borderId="23" xfId="0" applyNumberFormat="1" applyFont="1" applyBorder="1" applyAlignment="1" applyProtection="1">
      <alignment horizontal="center" vertical="center"/>
      <protection locked="0"/>
    </xf>
    <xf numFmtId="179" fontId="66" fillId="0" borderId="24" xfId="0" applyNumberFormat="1" applyFont="1" applyBorder="1" applyAlignment="1" applyProtection="1">
      <alignment horizontal="center" vertical="center"/>
      <protection locked="0"/>
    </xf>
    <xf numFmtId="180" fontId="3" fillId="34" borderId="39" xfId="0" applyNumberFormat="1" applyFont="1" applyFill="1" applyBorder="1" applyAlignment="1" applyProtection="1">
      <alignment horizontal="center" vertical="center"/>
      <protection locked="0"/>
    </xf>
    <xf numFmtId="180" fontId="3" fillId="34" borderId="40" xfId="0" applyNumberFormat="1" applyFont="1" applyFill="1" applyBorder="1" applyAlignment="1" applyProtection="1">
      <alignment horizontal="center" vertical="center"/>
      <protection locked="0"/>
    </xf>
    <xf numFmtId="180" fontId="3" fillId="34" borderId="41" xfId="0" applyNumberFormat="1" applyFont="1" applyFill="1" applyBorder="1" applyAlignment="1" applyProtection="1">
      <alignment horizontal="center" vertical="center"/>
      <protection locked="0"/>
    </xf>
    <xf numFmtId="180" fontId="3" fillId="34" borderId="42" xfId="0" applyNumberFormat="1" applyFont="1" applyFill="1" applyBorder="1" applyAlignment="1" applyProtection="1">
      <alignment horizontal="center" vertical="center"/>
      <protection locked="0"/>
    </xf>
    <xf numFmtId="180" fontId="3" fillId="34" borderId="0" xfId="0" applyNumberFormat="1" applyFont="1" applyFill="1" applyBorder="1" applyAlignment="1" applyProtection="1">
      <alignment horizontal="center" vertical="center"/>
      <protection locked="0"/>
    </xf>
    <xf numFmtId="180" fontId="3" fillId="34" borderId="43" xfId="0" applyNumberFormat="1" applyFont="1" applyFill="1" applyBorder="1" applyAlignment="1" applyProtection="1">
      <alignment horizontal="center" vertical="center"/>
      <protection locked="0"/>
    </xf>
    <xf numFmtId="180" fontId="3" fillId="34" borderId="44" xfId="0" applyNumberFormat="1" applyFont="1" applyFill="1" applyBorder="1" applyAlignment="1" applyProtection="1">
      <alignment horizontal="center" vertical="center"/>
      <protection locked="0"/>
    </xf>
    <xf numFmtId="180" fontId="3" fillId="34" borderId="22" xfId="0" applyNumberFormat="1" applyFont="1" applyFill="1" applyBorder="1" applyAlignment="1" applyProtection="1">
      <alignment horizontal="center" vertical="center"/>
      <protection locked="0"/>
    </xf>
    <xf numFmtId="180" fontId="3" fillId="34" borderId="45" xfId="0" applyNumberFormat="1" applyFont="1" applyFill="1" applyBorder="1" applyAlignment="1" applyProtection="1">
      <alignment horizontal="center" vertical="center"/>
      <protection locked="0"/>
    </xf>
    <xf numFmtId="180" fontId="3" fillId="34" borderId="46" xfId="0" applyNumberFormat="1" applyFont="1" applyFill="1" applyBorder="1" applyAlignment="1" applyProtection="1">
      <alignment horizontal="center" vertical="center"/>
      <protection locked="0"/>
    </xf>
    <xf numFmtId="180" fontId="3" fillId="34" borderId="47" xfId="0" applyNumberFormat="1" applyFont="1" applyFill="1" applyBorder="1" applyAlignment="1" applyProtection="1">
      <alignment horizontal="center" vertical="center"/>
      <protection locked="0"/>
    </xf>
    <xf numFmtId="180" fontId="3" fillId="34" borderId="48" xfId="0" applyNumberFormat="1" applyFont="1" applyFill="1" applyBorder="1" applyAlignment="1" applyProtection="1">
      <alignment horizontal="center" vertical="center"/>
      <protection locked="0"/>
    </xf>
    <xf numFmtId="180" fontId="3" fillId="34" borderId="49" xfId="0" applyNumberFormat="1" applyFont="1" applyFill="1" applyBorder="1" applyAlignment="1" applyProtection="1">
      <alignment horizontal="center" vertical="center"/>
      <protection locked="0"/>
    </xf>
    <xf numFmtId="180" fontId="3" fillId="34" borderId="50" xfId="0" applyNumberFormat="1" applyFont="1" applyFill="1" applyBorder="1" applyAlignment="1" applyProtection="1">
      <alignment horizontal="center" vertical="center"/>
      <protection locked="0"/>
    </xf>
    <xf numFmtId="180" fontId="3" fillId="34" borderId="51" xfId="0" applyNumberFormat="1" applyFont="1" applyFill="1" applyBorder="1" applyAlignment="1" applyProtection="1">
      <alignment horizontal="center" vertical="center"/>
      <protection locked="0"/>
    </xf>
    <xf numFmtId="180" fontId="67" fillId="9" borderId="52" xfId="0" applyNumberFormat="1" applyFont="1" applyFill="1" applyBorder="1" applyAlignment="1" applyProtection="1">
      <alignment horizontal="center" vertical="center"/>
      <protection locked="0"/>
    </xf>
    <xf numFmtId="180" fontId="67" fillId="9" borderId="53" xfId="0" applyNumberFormat="1" applyFont="1" applyFill="1" applyBorder="1" applyAlignment="1" applyProtection="1">
      <alignment horizontal="center" vertical="center"/>
      <protection locked="0"/>
    </xf>
    <xf numFmtId="180" fontId="67" fillId="9" borderId="54" xfId="0" applyNumberFormat="1" applyFont="1" applyFill="1" applyBorder="1" applyAlignment="1" applyProtection="1">
      <alignment horizontal="center" vertical="center"/>
      <protection locked="0"/>
    </xf>
    <xf numFmtId="180" fontId="67" fillId="9" borderId="55" xfId="0" applyNumberFormat="1" applyFont="1" applyFill="1" applyBorder="1" applyAlignment="1" applyProtection="1">
      <alignment horizontal="center" vertical="center"/>
      <protection locked="0"/>
    </xf>
    <xf numFmtId="180" fontId="67" fillId="9" borderId="56" xfId="0" applyNumberFormat="1" applyFont="1" applyFill="1" applyBorder="1" applyAlignment="1" applyProtection="1">
      <alignment horizontal="center" vertical="center"/>
      <protection locked="0"/>
    </xf>
    <xf numFmtId="180" fontId="67" fillId="9" borderId="3" xfId="0" applyNumberFormat="1" applyFont="1" applyFill="1" applyBorder="1" applyAlignment="1" applyProtection="1">
      <alignment horizontal="center" vertical="center"/>
      <protection locked="0"/>
    </xf>
    <xf numFmtId="180" fontId="67" fillId="9" borderId="57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0" fillId="0" borderId="21" xfId="0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vertical="center" shrinkToFit="1"/>
      <protection locked="0"/>
    </xf>
    <xf numFmtId="0" fontId="3" fillId="0" borderId="37" xfId="0" applyFont="1" applyFill="1" applyBorder="1" applyAlignment="1" applyProtection="1">
      <alignment vertical="center" shrinkToFit="1"/>
      <protection locked="0"/>
    </xf>
    <xf numFmtId="0" fontId="3" fillId="0" borderId="38" xfId="0" applyFont="1" applyFill="1" applyBorder="1" applyAlignment="1" applyProtection="1">
      <alignment vertical="center" shrinkToFit="1"/>
      <protection locked="0"/>
    </xf>
    <xf numFmtId="180" fontId="11" fillId="34" borderId="58" xfId="0" applyNumberFormat="1" applyFont="1" applyFill="1" applyBorder="1" applyAlignment="1" applyProtection="1">
      <alignment horizontal="center" vertical="center"/>
      <protection locked="0"/>
    </xf>
    <xf numFmtId="180" fontId="11" fillId="34" borderId="18" xfId="0" applyNumberFormat="1" applyFont="1" applyFill="1" applyBorder="1" applyAlignment="1" applyProtection="1">
      <alignment horizontal="center" vertical="center"/>
      <protection locked="0"/>
    </xf>
    <xf numFmtId="180" fontId="11" fillId="34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 textRotation="255" wrapText="1"/>
    </xf>
  </cellXfs>
  <cellStyles count="50">
    <cellStyle name="Normal" xfId="0"/>
    <cellStyle name="11.5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Header1" xfId="34"/>
    <cellStyle name="Header2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dxfs count="9"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rgb="FFFF0000"/>
      </font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-ueno2\AppData\Local\Microsoft\Windows\Temporary%20Internet%20Files\Content.IE5\X8SKZDTR\52%20&#26989;&#21209;%20&#23529;&#26619;&#27096;&#24335;&#31532;2&#12539;3&#12539;4&#21495;&#12539;&#33853;&#26413;&#32773;&#27770;&#23450;&#36039;&#26009;&#12304;&#31777;&#26131;&#22411;&#1230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5216;&#34899;&#31649;&#29702;&#35506;\010&#22303;&#26408;&#23616;&#23554;&#29992;\000&#32207;&#21209;&#31649;&#29702;&#37096;\040&#25216;&#34899;&#20225;&#30011;&#35506;\&#25216;&#34899;&#25351;&#23566;&#23460;\&#25216;&#34899;&#25351;&#23566;&#65319;\&#32207;&#21512;&#35413;&#20385;&#26041;&#24335;\&#12304;&#35430;&#34892;&#12305;&#24179;&#25104;20&#24180;&#24230;\10.&#24196;&#21407;\-&#24196;&#21407;&#12480;&#12512;&#65288;&#65300;&#24037;&#21306;&#65289;\&#33853;&#26413;&#27770;&#23450;&#23529;&#26619;\1&#12304;&#27161;&#28310;&#12305;&#9314;&#21029;&#32025;&#27096;&#24335;&#31532;8&#21495;&#65288;&#33853;&#26413;&#32773;&#27770;&#23450;&#36039;&#26009;&#65289;&#24195;&#20013;&#20462;&#27491;ver1.2&#12304;&#24196;&#21407;&#12480;&#12512;&#27211;&#26753;&#123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-ueno2\AppData\Local\Microsoft\Windows\Temporary%20Internet%20Files\Content.IE5\X8SKZDTR\51%20&#26989;&#21209;%20&#23529;&#26619;&#27096;&#24335;&#31532;2&#12539;3&#12539;4&#21495;&#12539;&#33853;&#26413;&#32773;&#27770;&#23450;&#36039;&#26009;&#12304;&#27161;&#28310;&#22411;&#1230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-ueno2\AppData\Local\Microsoft\Windows\Temporary%20Internet%20Files\Content.IE5\X8SKZDTR\53%20&#26989;&#21209;%20&#23529;&#26619;&#27096;&#24335;&#31532;2&#12539;3&#21495;&#12539;&#33853;&#26413;&#32773;&#27770;&#23450;&#36039;&#26009;&#12304;&#29305;&#31777;&#22411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①"/>
      <sheetName val="入力シート②＆様式第2号"/>
      <sheetName val="第3号（審査用）"/>
      <sheetName val="入札調書（公表用）"/>
      <sheetName val="様式第4号"/>
      <sheetName val="A(1)"/>
      <sheetName val="B(2)"/>
      <sheetName val="C(3)"/>
      <sheetName val="D(4)"/>
      <sheetName val="E(5)"/>
      <sheetName val="F(6)"/>
      <sheetName val="G(7)"/>
      <sheetName val="H(8)"/>
      <sheetName val="I(9)"/>
      <sheetName val="J(10)"/>
      <sheetName val="K(11)"/>
      <sheetName val="L(12)"/>
      <sheetName val="M(13)"/>
      <sheetName val="N(14)"/>
      <sheetName val="O(1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8号（決定用）"/>
      <sheetName val="第8-1号（公表用）"/>
      <sheetName val="第8号（審査用）"/>
      <sheetName val="A者"/>
      <sheetName val="B者"/>
      <sheetName val="C者"/>
      <sheetName val="D者"/>
      <sheetName val="E者"/>
      <sheetName val="F者"/>
      <sheetName val="評価項目一覧表"/>
      <sheetName val="整理表 (1)"/>
      <sheetName val="整理表 (2)"/>
      <sheetName val="整理表 (3)"/>
      <sheetName val="整理表 (4)"/>
      <sheetName val="技術(1)"/>
      <sheetName val="技術(2)"/>
      <sheetName val="技術(3)"/>
      <sheetName val="技術(4)"/>
      <sheetName val="技術(1)〔金あり〕"/>
      <sheetName val="技術(2)〔金あり〕"/>
      <sheetName val="技術(3)〔金あり〕"/>
      <sheetName val="技術(4)〔金あり〕"/>
      <sheetName val="リスト"/>
    </sheetNames>
    <sheetDataSet>
      <sheetData sheetId="22">
        <row r="54">
          <cell r="R54" t="str">
            <v>○○対策として工夫が見られるため評価する</v>
          </cell>
        </row>
        <row r="55">
          <cell r="R55" t="str">
            <v>○○○○○○○○○○する工夫が見られ評価できる</v>
          </cell>
        </row>
        <row r="56">
          <cell r="R56" t="str">
            <v>具体的でなく，効果が判断できないため評価しない</v>
          </cell>
        </row>
        <row r="57">
          <cell r="R57" t="str">
            <v>一般的な施工方法であるため評価しない</v>
          </cell>
        </row>
        <row r="58">
          <cell r="R58" t="str">
            <v>具体性がなく，実現不可能であるため評価しない</v>
          </cell>
        </row>
        <row r="59">
          <cell r="R59" t="str">
            <v>提案が認められない</v>
          </cell>
        </row>
        <row r="60">
          <cell r="R60" t="str">
            <v>共通仕様書に明記された事項であるため評価しない</v>
          </cell>
        </row>
        <row r="61">
          <cell r="R61" t="str">
            <v>特記仕様書に明記された事項であるため評価しない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①"/>
      <sheetName val="入力シート②＆審査様式第2号"/>
      <sheetName val="第3号（審査用）"/>
      <sheetName val="入札調書（公表用）"/>
      <sheetName val="評価参考資料"/>
      <sheetName val="A(1)"/>
      <sheetName val="B(2)"/>
      <sheetName val="C(3)"/>
      <sheetName val="D(4)"/>
      <sheetName val="E(5)"/>
      <sheetName val="F(6)"/>
      <sheetName val="G(7)"/>
      <sheetName val="H(8)"/>
      <sheetName val="I(9)"/>
      <sheetName val="J(10)"/>
      <sheetName val="K(11)"/>
      <sheetName val="L(12)"/>
      <sheetName val="M(13)"/>
      <sheetName val="N(14)"/>
      <sheetName val="O(1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①"/>
      <sheetName val="入力シート②＆様式第2号"/>
      <sheetName val="第3号（審査用）"/>
      <sheetName val="入札調書（公表用）"/>
      <sheetName val="A(1)"/>
      <sheetName val="B(2)"/>
      <sheetName val="C(3)"/>
      <sheetName val="D(4)"/>
      <sheetName val="E(5)"/>
      <sheetName val="F(6)"/>
      <sheetName val="G(7)"/>
      <sheetName val="H(8)"/>
      <sheetName val="I(9)"/>
      <sheetName val="J(10)"/>
      <sheetName val="K(11)"/>
      <sheetName val="L(12)"/>
      <sheetName val="M(13)"/>
      <sheetName val="N(14)"/>
      <sheetName val="O(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65"/>
  <sheetViews>
    <sheetView showGridLines="0" view="pageBreakPreview" zoomScaleNormal="80" zoomScaleSheetLayoutView="100" zoomScalePageLayoutView="0" workbookViewId="0" topLeftCell="A10">
      <selection activeCell="B1" sqref="B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8.00390625" style="1" customWidth="1"/>
    <col min="5" max="6" width="14.00390625" style="1" customWidth="1"/>
    <col min="7" max="8" width="8.625" style="1" customWidth="1"/>
    <col min="9" max="9" width="1.625" style="2" customWidth="1"/>
    <col min="10" max="24" width="2.375" style="1" customWidth="1"/>
    <col min="25" max="25" width="10.875" style="1" customWidth="1"/>
    <col min="26" max="26" width="1.625" style="1" customWidth="1"/>
    <col min="27" max="27" width="9.00390625" style="3" customWidth="1"/>
    <col min="28" max="32" width="4.125" style="3" customWidth="1"/>
    <col min="33" max="33" width="4.125" style="4" customWidth="1"/>
    <col min="34" max="36" width="4.125" style="1" customWidth="1"/>
    <col min="37" max="16384" width="9.00390625" style="1" customWidth="1"/>
  </cols>
  <sheetData>
    <row r="1" ht="12"/>
    <row r="2" spans="2:34" s="19" customFormat="1" ht="18.75" customHeight="1">
      <c r="B2" s="66" t="s">
        <v>72</v>
      </c>
      <c r="C2" s="67"/>
      <c r="D2" s="67"/>
      <c r="E2" s="67"/>
      <c r="F2" s="67"/>
      <c r="I2" s="57"/>
      <c r="L2" s="107" t="s">
        <v>70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AA2" s="58"/>
      <c r="AB2" s="58"/>
      <c r="AC2" s="58"/>
      <c r="AD2" s="58"/>
      <c r="AE2" s="58"/>
      <c r="AF2" s="58"/>
      <c r="AG2" s="59"/>
      <c r="AH2" s="59"/>
    </row>
    <row r="3" spans="2:34" ht="27" customHeight="1">
      <c r="B3" s="60"/>
      <c r="C3" s="60"/>
      <c r="D3" s="60"/>
      <c r="E3" s="68"/>
      <c r="F3" s="68"/>
      <c r="G3" s="69" t="s">
        <v>66</v>
      </c>
      <c r="H3" s="68"/>
      <c r="I3" s="70"/>
      <c r="J3" s="68"/>
      <c r="K3" s="9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AH3" s="4"/>
    </row>
    <row r="4" spans="2:34" ht="18.75" customHeight="1">
      <c r="B4" s="61"/>
      <c r="C4" s="61"/>
      <c r="D4" s="61"/>
      <c r="K4" s="9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AH4" s="4"/>
    </row>
    <row r="5" spans="2:34" ht="19.5" customHeight="1">
      <c r="B5" s="62"/>
      <c r="C5" s="62"/>
      <c r="D5" s="62"/>
      <c r="E5" s="5"/>
      <c r="F5" s="5"/>
      <c r="H5" s="95"/>
      <c r="I5" s="96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AH5" s="4"/>
    </row>
    <row r="6" ht="10.5" customHeight="1"/>
    <row r="7" spans="2:25" s="8" customFormat="1" ht="37.5" customHeight="1">
      <c r="B7" s="6" t="s">
        <v>0</v>
      </c>
      <c r="C7" s="109" t="s">
        <v>1</v>
      </c>
      <c r="D7" s="109"/>
      <c r="E7" s="109"/>
      <c r="F7" s="109"/>
      <c r="G7" s="7" t="s">
        <v>2</v>
      </c>
      <c r="H7" s="94" t="s">
        <v>69</v>
      </c>
      <c r="I7" s="110" t="s">
        <v>3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2"/>
    </row>
    <row r="8" spans="2:27" ht="16.5" customHeight="1">
      <c r="B8" s="113" t="s">
        <v>4</v>
      </c>
      <c r="C8" s="114" t="s">
        <v>5</v>
      </c>
      <c r="D8" s="114"/>
      <c r="E8" s="114" t="s">
        <v>90</v>
      </c>
      <c r="F8" s="114"/>
      <c r="G8" s="11">
        <v>5</v>
      </c>
      <c r="H8" s="115">
        <f>W10</f>
        <v>0</v>
      </c>
      <c r="I8" s="12"/>
      <c r="J8" s="13"/>
      <c r="K8" s="14" t="s">
        <v>6</v>
      </c>
      <c r="L8" s="116">
        <v>65</v>
      </c>
      <c r="M8" s="116"/>
      <c r="N8" s="13"/>
      <c r="O8" s="13"/>
      <c r="P8" s="14" t="s">
        <v>7</v>
      </c>
      <c r="Q8" s="116">
        <v>65</v>
      </c>
      <c r="R8" s="116"/>
      <c r="S8" s="13"/>
      <c r="T8" s="13"/>
      <c r="U8" s="14" t="s">
        <v>8</v>
      </c>
      <c r="V8" s="116">
        <v>65</v>
      </c>
      <c r="W8" s="116"/>
      <c r="X8" s="15"/>
      <c r="Y8" s="16"/>
      <c r="AA8" s="17" t="s">
        <v>9</v>
      </c>
    </row>
    <row r="9" spans="2:25" ht="16.5" customHeight="1">
      <c r="B9" s="113"/>
      <c r="C9" s="114"/>
      <c r="D9" s="114"/>
      <c r="E9" s="114"/>
      <c r="F9" s="114"/>
      <c r="G9" s="71" t="s">
        <v>55</v>
      </c>
      <c r="H9" s="115"/>
      <c r="I9" s="18"/>
      <c r="J9" s="117" t="s">
        <v>10</v>
      </c>
      <c r="K9" s="117"/>
      <c r="L9" s="117"/>
      <c r="M9" s="117"/>
      <c r="N9" s="117"/>
      <c r="O9" s="117"/>
      <c r="P9" s="118">
        <f>ROUND((ROUNDDOWN(L8,1)+ROUNDDOWN(Q8,1)+ROUNDDOWN(V8,1))/3,1)</f>
        <v>65</v>
      </c>
      <c r="Q9" s="118"/>
      <c r="R9" s="118"/>
      <c r="S9" s="19" t="s">
        <v>11</v>
      </c>
      <c r="T9" s="20" t="s">
        <v>12</v>
      </c>
      <c r="U9" s="21"/>
      <c r="V9" s="21"/>
      <c r="W9" s="21"/>
      <c r="X9" s="21"/>
      <c r="Y9" s="22"/>
    </row>
    <row r="10" spans="2:25" ht="16.5" customHeight="1">
      <c r="B10" s="113"/>
      <c r="C10" s="114"/>
      <c r="D10" s="114"/>
      <c r="E10" s="114"/>
      <c r="F10" s="114"/>
      <c r="G10" s="11">
        <v>0</v>
      </c>
      <c r="H10" s="115"/>
      <c r="I10" s="23"/>
      <c r="J10" s="119" t="str">
        <f>"（"&amp;FIXED(G8,1)&amp;"×（"&amp;FIXED(P9,1)&amp;"－70）÷10） ="</f>
        <v>（5.0×（65.0－70）÷10） =</v>
      </c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20">
        <f>IF(P9&gt;80,G8,IF(P9&lt;70,0,ROUND(G8*(P9-70)/10,1)))</f>
        <v>0</v>
      </c>
      <c r="X10" s="120"/>
      <c r="Y10" s="121"/>
    </row>
    <row r="11" spans="2:25" ht="16.5" customHeight="1">
      <c r="B11" s="113"/>
      <c r="C11" s="122" t="s">
        <v>13</v>
      </c>
      <c r="D11" s="122"/>
      <c r="E11" s="114" t="s">
        <v>91</v>
      </c>
      <c r="F11" s="114"/>
      <c r="G11" s="11">
        <v>3</v>
      </c>
      <c r="H11" s="123">
        <f>IF(I11=1,G11,IF(I11=2,G12,G13))</f>
        <v>0</v>
      </c>
      <c r="I11" s="24">
        <v>3</v>
      </c>
      <c r="J11" s="25"/>
      <c r="K11" s="125" t="s">
        <v>56</v>
      </c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6"/>
    </row>
    <row r="12" spans="2:36" ht="16.5" customHeight="1">
      <c r="B12" s="113"/>
      <c r="C12" s="122"/>
      <c r="D12" s="122"/>
      <c r="E12" s="114"/>
      <c r="F12" s="114"/>
      <c r="G12" s="11">
        <v>1.5</v>
      </c>
      <c r="H12" s="124"/>
      <c r="I12" s="26"/>
      <c r="J12" s="27"/>
      <c r="K12" s="127" t="s">
        <v>57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8"/>
      <c r="AA12" s="28" t="s">
        <v>68</v>
      </c>
      <c r="AB12" s="28"/>
      <c r="AC12" s="28"/>
      <c r="AD12" s="28"/>
      <c r="AE12" s="28"/>
      <c r="AF12" s="28"/>
      <c r="AG12" s="28"/>
      <c r="AH12" s="28"/>
      <c r="AI12" s="28"/>
      <c r="AJ12" s="28"/>
    </row>
    <row r="13" spans="2:36" ht="16.5" customHeight="1">
      <c r="B13" s="113"/>
      <c r="C13" s="122"/>
      <c r="D13" s="122"/>
      <c r="E13" s="114"/>
      <c r="F13" s="114"/>
      <c r="G13" s="11">
        <v>0</v>
      </c>
      <c r="H13" s="124"/>
      <c r="I13" s="26"/>
      <c r="J13" s="27"/>
      <c r="K13" s="129" t="s">
        <v>58</v>
      </c>
      <c r="L13" s="129"/>
      <c r="M13" s="129"/>
      <c r="N13" s="129"/>
      <c r="O13" s="29"/>
      <c r="P13" s="130"/>
      <c r="Q13" s="130"/>
      <c r="R13" s="130"/>
      <c r="S13" s="130"/>
      <c r="T13" s="130"/>
      <c r="U13" s="130"/>
      <c r="V13" s="130"/>
      <c r="W13" s="130"/>
      <c r="X13" s="130"/>
      <c r="Y13" s="131"/>
      <c r="AA13" s="63"/>
      <c r="AB13" s="132" t="s">
        <v>14</v>
      </c>
      <c r="AC13" s="132"/>
      <c r="AD13" s="132"/>
      <c r="AE13" s="132" t="s">
        <v>15</v>
      </c>
      <c r="AF13" s="132"/>
      <c r="AG13" s="132"/>
      <c r="AH13" s="132" t="s">
        <v>16</v>
      </c>
      <c r="AI13" s="132"/>
      <c r="AJ13" s="133"/>
    </row>
    <row r="14" spans="2:36" ht="16.5" customHeight="1">
      <c r="B14" s="113" t="s">
        <v>17</v>
      </c>
      <c r="C14" s="134" t="s">
        <v>18</v>
      </c>
      <c r="D14" s="134"/>
      <c r="E14" s="114" t="s">
        <v>52</v>
      </c>
      <c r="F14" s="114"/>
      <c r="G14" s="11">
        <v>2</v>
      </c>
      <c r="H14" s="123">
        <f>IF(I14=1,G14,IF(I14=2,G15,G16))</f>
        <v>0</v>
      </c>
      <c r="I14" s="24">
        <v>3</v>
      </c>
      <c r="J14" s="25"/>
      <c r="K14" s="135" t="s">
        <v>89</v>
      </c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6"/>
      <c r="AA14" s="137" t="str">
        <f>+E14</f>
        <v>保有資格</v>
      </c>
      <c r="AB14" s="138">
        <v>1</v>
      </c>
      <c r="AC14" s="138"/>
      <c r="AD14" s="138"/>
      <c r="AE14" s="138">
        <v>1</v>
      </c>
      <c r="AF14" s="138"/>
      <c r="AG14" s="138"/>
      <c r="AH14" s="138">
        <v>2</v>
      </c>
      <c r="AI14" s="138"/>
      <c r="AJ14" s="139"/>
    </row>
    <row r="15" spans="2:36" ht="16.5" customHeight="1">
      <c r="B15" s="113"/>
      <c r="C15" s="134"/>
      <c r="D15" s="134"/>
      <c r="E15" s="114"/>
      <c r="F15" s="114"/>
      <c r="G15" s="11">
        <v>1</v>
      </c>
      <c r="H15" s="124"/>
      <c r="I15" s="26"/>
      <c r="J15" s="27"/>
      <c r="K15" s="140" t="s">
        <v>89</v>
      </c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1"/>
      <c r="AA15" s="137"/>
      <c r="AB15" s="138"/>
      <c r="AC15" s="138"/>
      <c r="AD15" s="138"/>
      <c r="AE15" s="138"/>
      <c r="AF15" s="138"/>
      <c r="AG15" s="138"/>
      <c r="AH15" s="138"/>
      <c r="AI15" s="138"/>
      <c r="AJ15" s="139"/>
    </row>
    <row r="16" spans="2:36" ht="16.5" customHeight="1">
      <c r="B16" s="113"/>
      <c r="C16" s="134"/>
      <c r="D16" s="134"/>
      <c r="E16" s="114"/>
      <c r="F16" s="114"/>
      <c r="G16" s="11">
        <v>0</v>
      </c>
      <c r="H16" s="124"/>
      <c r="I16" s="32"/>
      <c r="J16" s="33"/>
      <c r="K16" s="129" t="s">
        <v>58</v>
      </c>
      <c r="L16" s="129"/>
      <c r="M16" s="129"/>
      <c r="N16" s="129"/>
      <c r="O16" s="103"/>
      <c r="P16" s="130"/>
      <c r="Q16" s="130"/>
      <c r="R16" s="130"/>
      <c r="S16" s="130"/>
      <c r="T16" s="130"/>
      <c r="U16" s="130"/>
      <c r="V16" s="130"/>
      <c r="W16" s="130"/>
      <c r="X16" s="130"/>
      <c r="Y16" s="131"/>
      <c r="AA16" s="137"/>
      <c r="AB16" s="138"/>
      <c r="AC16" s="138"/>
      <c r="AD16" s="138"/>
      <c r="AE16" s="138"/>
      <c r="AF16" s="138"/>
      <c r="AG16" s="138"/>
      <c r="AH16" s="138"/>
      <c r="AI16" s="138"/>
      <c r="AJ16" s="139"/>
    </row>
    <row r="17" spans="2:36" ht="16.5" customHeight="1">
      <c r="B17" s="113"/>
      <c r="C17" s="122" t="s">
        <v>19</v>
      </c>
      <c r="D17" s="122"/>
      <c r="E17" s="114" t="s">
        <v>76</v>
      </c>
      <c r="F17" s="114"/>
      <c r="G17" s="11">
        <v>2</v>
      </c>
      <c r="H17" s="123">
        <f>W19</f>
        <v>0</v>
      </c>
      <c r="I17" s="49"/>
      <c r="J17" s="117" t="s">
        <v>20</v>
      </c>
      <c r="K17" s="117"/>
      <c r="L17" s="117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01"/>
      <c r="Y17" s="102"/>
      <c r="AA17" s="64" t="s">
        <v>21</v>
      </c>
      <c r="AB17" s="145">
        <v>49.3</v>
      </c>
      <c r="AC17" s="145"/>
      <c r="AD17" s="34" t="s">
        <v>22</v>
      </c>
      <c r="AE17" s="145">
        <v>49.3</v>
      </c>
      <c r="AF17" s="145"/>
      <c r="AG17" s="34" t="s">
        <v>22</v>
      </c>
      <c r="AH17" s="145">
        <v>49.3</v>
      </c>
      <c r="AI17" s="145"/>
      <c r="AJ17" s="35" t="s">
        <v>22</v>
      </c>
    </row>
    <row r="18" spans="2:36" ht="16.5" customHeight="1">
      <c r="B18" s="113"/>
      <c r="C18" s="122"/>
      <c r="D18" s="122"/>
      <c r="E18" s="114"/>
      <c r="F18" s="114"/>
      <c r="G18" s="71" t="s">
        <v>55</v>
      </c>
      <c r="H18" s="142"/>
      <c r="I18" s="36"/>
      <c r="J18" s="117" t="s">
        <v>23</v>
      </c>
      <c r="K18" s="117"/>
      <c r="L18" s="117"/>
      <c r="M18" s="117"/>
      <c r="N18" s="117"/>
      <c r="O18" s="146">
        <v>25</v>
      </c>
      <c r="P18" s="146"/>
      <c r="Q18" s="19" t="s">
        <v>22</v>
      </c>
      <c r="R18" s="19"/>
      <c r="S18" s="37"/>
      <c r="T18" s="38"/>
      <c r="U18" s="38"/>
      <c r="V18" s="38"/>
      <c r="W18" s="38"/>
      <c r="X18" s="38"/>
      <c r="Y18" s="39"/>
      <c r="AA18" s="137" t="s">
        <v>24</v>
      </c>
      <c r="AB18" s="147">
        <f>IF(AB17&gt;50,G17,IF(AB17&lt;25,0,ROUND(G17*(AB17-25)/25,1)))</f>
        <v>1.9</v>
      </c>
      <c r="AC18" s="147"/>
      <c r="AD18" s="147"/>
      <c r="AE18" s="147">
        <f>IF(AE17&gt;50,G17,IF(AE17&lt;25,0,ROUND(G17*(AE17-25)/25,1)))</f>
        <v>1.9</v>
      </c>
      <c r="AF18" s="147"/>
      <c r="AG18" s="147"/>
      <c r="AH18" s="147">
        <f>IF(AH17&gt;50,G17,IF(AH17&lt;25,0,ROUND(G17*(AH17-25)/25,1)))</f>
        <v>1.9</v>
      </c>
      <c r="AI18" s="147"/>
      <c r="AJ18" s="148"/>
    </row>
    <row r="19" spans="2:36" ht="16.5" customHeight="1">
      <c r="B19" s="113"/>
      <c r="C19" s="122"/>
      <c r="D19" s="122"/>
      <c r="E19" s="114"/>
      <c r="F19" s="114"/>
      <c r="G19" s="11">
        <v>0</v>
      </c>
      <c r="H19" s="143"/>
      <c r="I19" s="23"/>
      <c r="J19" s="149" t="str">
        <f>IF(O18&lt;=25,"25単位以下　＝","（"&amp;FIXED(G17,1)&amp;"×（"&amp;FIXED(O18,1)&amp;"－25）÷25）） =")</f>
        <v>25単位以下　＝</v>
      </c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20">
        <f>IF(O18&gt;50,G17,IF(O18&lt;25,0,ROUND(G17*(O18-25)/25,1)))</f>
        <v>0</v>
      </c>
      <c r="X19" s="120"/>
      <c r="Y19" s="121"/>
      <c r="AA19" s="137"/>
      <c r="AB19" s="147">
        <f>IF(T18&gt;50,L17,IF(T18&lt;25,0,ROUND(L17*(T18-25)/25,1)))</f>
        <v>0</v>
      </c>
      <c r="AC19" s="147"/>
      <c r="AD19" s="147"/>
      <c r="AE19" s="147">
        <f>IF(W18&gt;50,O17,IF(W18&lt;25,0,ROUND(O17*(W18-25)/25,1)))</f>
        <v>0</v>
      </c>
      <c r="AF19" s="147"/>
      <c r="AG19" s="147"/>
      <c r="AH19" s="147">
        <f>IF(Z18&gt;50,R17,IF(Z18&lt;25,0,ROUND(R17*(Z18-25)/25,1)))</f>
        <v>0</v>
      </c>
      <c r="AI19" s="147"/>
      <c r="AJ19" s="148"/>
    </row>
    <row r="20" spans="2:36" ht="16.5" customHeight="1">
      <c r="B20" s="113"/>
      <c r="C20" s="134" t="s">
        <v>25</v>
      </c>
      <c r="D20" s="134"/>
      <c r="E20" s="114" t="s">
        <v>93</v>
      </c>
      <c r="F20" s="114"/>
      <c r="G20" s="11">
        <v>4</v>
      </c>
      <c r="H20" s="123">
        <f>IF(I20=1,G20,IF(I20=2,G21,G22))</f>
        <v>0</v>
      </c>
      <c r="I20" s="40">
        <v>3</v>
      </c>
      <c r="J20" s="41"/>
      <c r="K20" s="135" t="s">
        <v>86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6"/>
      <c r="AA20" s="137" t="s">
        <v>26</v>
      </c>
      <c r="AB20" s="138">
        <v>0</v>
      </c>
      <c r="AC20" s="138"/>
      <c r="AD20" s="138"/>
      <c r="AE20" s="138">
        <v>0</v>
      </c>
      <c r="AF20" s="138"/>
      <c r="AG20" s="138"/>
      <c r="AH20" s="138">
        <v>4</v>
      </c>
      <c r="AI20" s="138"/>
      <c r="AJ20" s="139"/>
    </row>
    <row r="21" spans="2:36" ht="16.5" customHeight="1">
      <c r="B21" s="113"/>
      <c r="C21" s="134"/>
      <c r="D21" s="134"/>
      <c r="E21" s="114"/>
      <c r="F21" s="114"/>
      <c r="G21" s="11">
        <v>2</v>
      </c>
      <c r="H21" s="124"/>
      <c r="I21" s="36"/>
      <c r="J21" s="41"/>
      <c r="K21" s="140" t="s">
        <v>87</v>
      </c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1"/>
      <c r="AA21" s="137"/>
      <c r="AB21" s="138"/>
      <c r="AC21" s="138"/>
      <c r="AD21" s="138"/>
      <c r="AE21" s="138"/>
      <c r="AF21" s="138"/>
      <c r="AG21" s="138"/>
      <c r="AH21" s="138"/>
      <c r="AI21" s="138"/>
      <c r="AJ21" s="139"/>
    </row>
    <row r="22" spans="2:36" ht="16.5" customHeight="1">
      <c r="B22" s="113"/>
      <c r="C22" s="134"/>
      <c r="D22" s="134"/>
      <c r="E22" s="114"/>
      <c r="F22" s="114"/>
      <c r="G22" s="11">
        <v>0</v>
      </c>
      <c r="H22" s="124"/>
      <c r="I22" s="32"/>
      <c r="J22" s="41"/>
      <c r="K22" s="129" t="s">
        <v>58</v>
      </c>
      <c r="L22" s="129"/>
      <c r="M22" s="129"/>
      <c r="N22" s="129"/>
      <c r="O22" s="29"/>
      <c r="P22" s="130"/>
      <c r="Q22" s="130"/>
      <c r="R22" s="130"/>
      <c r="S22" s="130"/>
      <c r="T22" s="130"/>
      <c r="U22" s="130"/>
      <c r="V22" s="130"/>
      <c r="W22" s="130"/>
      <c r="X22" s="130"/>
      <c r="Y22" s="131"/>
      <c r="AA22" s="137"/>
      <c r="AB22" s="138"/>
      <c r="AC22" s="138"/>
      <c r="AD22" s="138"/>
      <c r="AE22" s="138"/>
      <c r="AF22" s="138"/>
      <c r="AG22" s="138"/>
      <c r="AH22" s="138"/>
      <c r="AI22" s="138"/>
      <c r="AJ22" s="139"/>
    </row>
    <row r="23" spans="2:36" ht="16.5" customHeight="1">
      <c r="B23" s="113"/>
      <c r="C23" s="134"/>
      <c r="D23" s="134"/>
      <c r="E23" s="114" t="s">
        <v>92</v>
      </c>
      <c r="F23" s="114"/>
      <c r="G23" s="11">
        <v>4</v>
      </c>
      <c r="H23" s="115">
        <f>W25</f>
        <v>0</v>
      </c>
      <c r="I23" s="12"/>
      <c r="J23" s="13"/>
      <c r="K23" s="14" t="s">
        <v>6</v>
      </c>
      <c r="L23" s="116">
        <v>65</v>
      </c>
      <c r="M23" s="116"/>
      <c r="N23" s="13"/>
      <c r="O23" s="13"/>
      <c r="P23" s="14" t="s">
        <v>7</v>
      </c>
      <c r="Q23" s="116">
        <v>65</v>
      </c>
      <c r="R23" s="116"/>
      <c r="S23" s="13"/>
      <c r="T23" s="13"/>
      <c r="U23" s="14" t="s">
        <v>8</v>
      </c>
      <c r="V23" s="116">
        <v>65</v>
      </c>
      <c r="W23" s="116"/>
      <c r="X23" s="15"/>
      <c r="Y23" s="16"/>
      <c r="AA23" s="64" t="s">
        <v>27</v>
      </c>
      <c r="AB23" s="42">
        <v>65</v>
      </c>
      <c r="AC23" s="42">
        <v>70.1</v>
      </c>
      <c r="AD23" s="42">
        <v>80</v>
      </c>
      <c r="AE23" s="42">
        <v>80</v>
      </c>
      <c r="AF23" s="42">
        <v>65</v>
      </c>
      <c r="AG23" s="42">
        <v>78</v>
      </c>
      <c r="AH23" s="42">
        <v>81</v>
      </c>
      <c r="AI23" s="42">
        <v>80</v>
      </c>
      <c r="AJ23" s="43">
        <v>80</v>
      </c>
    </row>
    <row r="24" spans="2:36" ht="16.5" customHeight="1">
      <c r="B24" s="113"/>
      <c r="C24" s="134"/>
      <c r="D24" s="134"/>
      <c r="E24" s="114"/>
      <c r="F24" s="114"/>
      <c r="G24" s="71" t="s">
        <v>55</v>
      </c>
      <c r="H24" s="115"/>
      <c r="I24" s="18"/>
      <c r="J24" s="117" t="s">
        <v>10</v>
      </c>
      <c r="K24" s="117"/>
      <c r="L24" s="117"/>
      <c r="M24" s="117"/>
      <c r="N24" s="117"/>
      <c r="O24" s="117"/>
      <c r="P24" s="118">
        <f>ROUND((ROUNDDOWN(L23,1)+ROUNDDOWN(Q23,1)+ROUNDDOWN(V23,1))/3,1)</f>
        <v>65</v>
      </c>
      <c r="Q24" s="118"/>
      <c r="R24" s="118"/>
      <c r="S24" s="19" t="s">
        <v>11</v>
      </c>
      <c r="T24" s="20" t="s">
        <v>12</v>
      </c>
      <c r="U24" s="150"/>
      <c r="V24" s="150"/>
      <c r="W24" s="150"/>
      <c r="X24" s="150"/>
      <c r="Y24" s="151"/>
      <c r="AA24" s="65" t="s">
        <v>28</v>
      </c>
      <c r="AB24" s="152">
        <f>ROUND((ROUNDDOWN(AB23,1)+ROUNDDOWN(AC23,1)+ROUNDDOWN(AD23,1))/3,1)</f>
        <v>71.7</v>
      </c>
      <c r="AC24" s="153"/>
      <c r="AD24" s="154"/>
      <c r="AE24" s="155">
        <f>ROUND((AE23+AF23+AG23)/3,1)</f>
        <v>74.3</v>
      </c>
      <c r="AF24" s="155"/>
      <c r="AG24" s="155"/>
      <c r="AH24" s="155">
        <f>ROUND((AH23+AI23+AJ23)/3,1)</f>
        <v>80.3</v>
      </c>
      <c r="AI24" s="155"/>
      <c r="AJ24" s="156"/>
    </row>
    <row r="25" spans="2:36" ht="16.5" customHeight="1">
      <c r="B25" s="113"/>
      <c r="C25" s="134"/>
      <c r="D25" s="134"/>
      <c r="E25" s="114"/>
      <c r="F25" s="114"/>
      <c r="G25" s="11">
        <v>0</v>
      </c>
      <c r="H25" s="115"/>
      <c r="I25" s="23"/>
      <c r="J25" s="119" t="str">
        <f>"（"&amp;FIXED(G23,1)&amp;"×（"&amp;FIXED(P24,1)&amp;"－70）÷10） ="</f>
        <v>（4.0×（65.0－70）÷10） =</v>
      </c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>
        <f>IF(P24&gt;80,G23,IF(P24&lt;70,0,ROUND(G23*(P24-70)/10,1)))</f>
        <v>0</v>
      </c>
      <c r="X25" s="120"/>
      <c r="Y25" s="121"/>
      <c r="AA25" s="65" t="s">
        <v>29</v>
      </c>
      <c r="AB25" s="147">
        <f>IF(AB24&gt;80,G23,IF(AB24&lt;70,0,ROUND(G23*(AB24-70)/10,1)))</f>
        <v>0.7</v>
      </c>
      <c r="AC25" s="147"/>
      <c r="AD25" s="147"/>
      <c r="AE25" s="147">
        <f>IF(AE24&gt;80,G23,IF(AE24&lt;70,0,ROUND(G23*(AE24-70)/10,1)))</f>
        <v>1.7</v>
      </c>
      <c r="AF25" s="147"/>
      <c r="AG25" s="147"/>
      <c r="AH25" s="147">
        <f>IF(AH24&gt;80,G23,IF(AH24&lt;70,0,ROUND(G23*(AH24-70)/10,1)))</f>
        <v>4</v>
      </c>
      <c r="AI25" s="147"/>
      <c r="AJ25" s="148"/>
    </row>
    <row r="26" spans="2:36" ht="16.5" customHeight="1">
      <c r="B26" s="113"/>
      <c r="C26" s="134" t="s">
        <v>30</v>
      </c>
      <c r="D26" s="134"/>
      <c r="E26" s="157" t="s">
        <v>53</v>
      </c>
      <c r="F26" s="157"/>
      <c r="G26" s="11">
        <v>3</v>
      </c>
      <c r="H26" s="123">
        <f>IF(I26=1,G26,IF(I26=2,G27,IF(I26=3,G28,G29)))</f>
        <v>0</v>
      </c>
      <c r="I26" s="24">
        <v>4</v>
      </c>
      <c r="J26" s="25"/>
      <c r="K26" s="125" t="s">
        <v>60</v>
      </c>
      <c r="L26" s="125"/>
      <c r="M26" s="125"/>
      <c r="N26" s="125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45"/>
      <c r="AA26" s="158" t="str">
        <f>+E26</f>
        <v>手持ち業務件数</v>
      </c>
      <c r="AB26" s="161">
        <v>0</v>
      </c>
      <c r="AC26" s="162"/>
      <c r="AD26" s="163"/>
      <c r="AE26" s="170">
        <v>3</v>
      </c>
      <c r="AF26" s="170"/>
      <c r="AG26" s="170"/>
      <c r="AH26" s="170">
        <v>2</v>
      </c>
      <c r="AI26" s="170"/>
      <c r="AJ26" s="173"/>
    </row>
    <row r="27" spans="2:36" ht="16.5" customHeight="1">
      <c r="B27" s="113"/>
      <c r="C27" s="134"/>
      <c r="D27" s="134"/>
      <c r="E27" s="157"/>
      <c r="F27" s="157"/>
      <c r="G27" s="11">
        <v>2</v>
      </c>
      <c r="H27" s="142"/>
      <c r="I27" s="26"/>
      <c r="J27" s="27"/>
      <c r="K27" s="127" t="s">
        <v>61</v>
      </c>
      <c r="L27" s="127"/>
      <c r="M27" s="127"/>
      <c r="N27" s="127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45"/>
      <c r="AA27" s="159"/>
      <c r="AB27" s="164"/>
      <c r="AC27" s="165"/>
      <c r="AD27" s="166"/>
      <c r="AE27" s="171"/>
      <c r="AF27" s="171"/>
      <c r="AG27" s="171"/>
      <c r="AH27" s="171"/>
      <c r="AI27" s="171"/>
      <c r="AJ27" s="174"/>
    </row>
    <row r="28" spans="2:36" ht="16.5" customHeight="1">
      <c r="B28" s="113"/>
      <c r="C28" s="134"/>
      <c r="D28" s="134"/>
      <c r="E28" s="157"/>
      <c r="F28" s="157"/>
      <c r="G28" s="11">
        <v>1</v>
      </c>
      <c r="H28" s="142"/>
      <c r="I28" s="26"/>
      <c r="J28" s="27"/>
      <c r="K28" s="127" t="s">
        <v>62</v>
      </c>
      <c r="L28" s="127"/>
      <c r="M28" s="127"/>
      <c r="N28" s="127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45"/>
      <c r="AA28" s="159"/>
      <c r="AB28" s="164"/>
      <c r="AC28" s="165"/>
      <c r="AD28" s="166"/>
      <c r="AE28" s="171"/>
      <c r="AF28" s="171"/>
      <c r="AG28" s="171"/>
      <c r="AH28" s="171"/>
      <c r="AI28" s="171"/>
      <c r="AJ28" s="174"/>
    </row>
    <row r="29" spans="2:36" ht="16.5" customHeight="1">
      <c r="B29" s="113"/>
      <c r="C29" s="134"/>
      <c r="D29" s="134"/>
      <c r="E29" s="157"/>
      <c r="F29" s="157"/>
      <c r="G29" s="11">
        <v>0</v>
      </c>
      <c r="H29" s="143"/>
      <c r="I29" s="26"/>
      <c r="J29" s="33"/>
      <c r="K29" s="129" t="s">
        <v>58</v>
      </c>
      <c r="L29" s="129"/>
      <c r="M29" s="129"/>
      <c r="N29" s="129"/>
      <c r="O29" s="29"/>
      <c r="P29" s="130"/>
      <c r="Q29" s="130"/>
      <c r="R29" s="130"/>
      <c r="S29" s="130"/>
      <c r="T29" s="130"/>
      <c r="U29" s="130"/>
      <c r="V29" s="130"/>
      <c r="W29" s="130"/>
      <c r="X29" s="130"/>
      <c r="Y29" s="131"/>
      <c r="AA29" s="160"/>
      <c r="AB29" s="167"/>
      <c r="AC29" s="168"/>
      <c r="AD29" s="169"/>
      <c r="AE29" s="172"/>
      <c r="AF29" s="172"/>
      <c r="AG29" s="172"/>
      <c r="AH29" s="172"/>
      <c r="AI29" s="172"/>
      <c r="AJ29" s="175"/>
    </row>
    <row r="30" spans="2:36" ht="16.5" customHeight="1">
      <c r="B30" s="113" t="s">
        <v>31</v>
      </c>
      <c r="C30" s="134" t="s">
        <v>18</v>
      </c>
      <c r="D30" s="134"/>
      <c r="E30" s="157" t="s">
        <v>52</v>
      </c>
      <c r="F30" s="157"/>
      <c r="G30" s="11">
        <v>2</v>
      </c>
      <c r="H30" s="123">
        <f>IF(I30=1,G30,IF(I30=2,G31,G32))</f>
        <v>0</v>
      </c>
      <c r="I30" s="24">
        <v>3</v>
      </c>
      <c r="J30" s="25"/>
      <c r="K30" s="135" t="s">
        <v>88</v>
      </c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6"/>
      <c r="AA30" s="46" t="s">
        <v>32</v>
      </c>
      <c r="AB30" s="180">
        <f>AB14+AB18+AB20+AB25+AB26</f>
        <v>3.5999999999999996</v>
      </c>
      <c r="AC30" s="181"/>
      <c r="AD30" s="182"/>
      <c r="AE30" s="176">
        <f>AE14+AE18+AE20+AE25+AE26</f>
        <v>7.6</v>
      </c>
      <c r="AF30" s="177"/>
      <c r="AG30" s="178"/>
      <c r="AH30" s="176">
        <f>AH14+AH18+AH20+AH25+AH26</f>
        <v>13.9</v>
      </c>
      <c r="AI30" s="177"/>
      <c r="AJ30" s="179"/>
    </row>
    <row r="31" spans="2:36" ht="16.5" customHeight="1">
      <c r="B31" s="113"/>
      <c r="C31" s="134"/>
      <c r="D31" s="134"/>
      <c r="E31" s="157"/>
      <c r="F31" s="157"/>
      <c r="G31" s="11">
        <v>1</v>
      </c>
      <c r="H31" s="124"/>
      <c r="I31" s="26"/>
      <c r="J31" s="27"/>
      <c r="K31" s="140" t="s">
        <v>89</v>
      </c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1"/>
      <c r="AA31" s="28" t="s">
        <v>33</v>
      </c>
      <c r="AB31" s="47"/>
      <c r="AC31" s="47"/>
      <c r="AD31" s="47"/>
      <c r="AE31" s="47"/>
      <c r="AF31" s="47"/>
      <c r="AG31" s="47"/>
      <c r="AH31" s="47"/>
      <c r="AI31" s="47"/>
      <c r="AJ31" s="47"/>
    </row>
    <row r="32" spans="2:36" ht="16.5" customHeight="1">
      <c r="B32" s="113"/>
      <c r="C32" s="134"/>
      <c r="D32" s="134"/>
      <c r="E32" s="157"/>
      <c r="F32" s="157"/>
      <c r="G32" s="11">
        <v>0</v>
      </c>
      <c r="H32" s="124"/>
      <c r="I32" s="32"/>
      <c r="J32" s="33"/>
      <c r="K32" s="129" t="s">
        <v>58</v>
      </c>
      <c r="L32" s="129"/>
      <c r="M32" s="129"/>
      <c r="N32" s="129"/>
      <c r="O32" s="103"/>
      <c r="P32" s="130"/>
      <c r="Q32" s="130"/>
      <c r="R32" s="130"/>
      <c r="S32" s="130"/>
      <c r="T32" s="130"/>
      <c r="U32" s="130"/>
      <c r="V32" s="130"/>
      <c r="W32" s="130"/>
      <c r="X32" s="130"/>
      <c r="Y32" s="131"/>
      <c r="AA32" s="48" t="s">
        <v>34</v>
      </c>
      <c r="AB32" s="28"/>
      <c r="AC32" s="28"/>
      <c r="AD32" s="28"/>
      <c r="AE32" s="28"/>
      <c r="AF32" s="28"/>
      <c r="AG32" s="28"/>
      <c r="AH32" s="28"/>
      <c r="AI32" s="28"/>
      <c r="AJ32" s="28"/>
    </row>
    <row r="33" spans="2:25" ht="16.5" customHeight="1">
      <c r="B33" s="113"/>
      <c r="C33" s="122" t="s">
        <v>19</v>
      </c>
      <c r="D33" s="122"/>
      <c r="E33" s="186" t="s">
        <v>77</v>
      </c>
      <c r="F33" s="186"/>
      <c r="G33" s="11">
        <v>2</v>
      </c>
      <c r="H33" s="123">
        <f>W35</f>
        <v>0</v>
      </c>
      <c r="I33" s="49"/>
      <c r="J33" s="117" t="s">
        <v>20</v>
      </c>
      <c r="K33" s="117"/>
      <c r="L33" s="11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01"/>
      <c r="Y33" s="102"/>
    </row>
    <row r="34" spans="2:25" ht="16.5" customHeight="1">
      <c r="B34" s="113"/>
      <c r="C34" s="122"/>
      <c r="D34" s="122"/>
      <c r="E34" s="186"/>
      <c r="F34" s="186"/>
      <c r="G34" s="71" t="s">
        <v>55</v>
      </c>
      <c r="H34" s="142"/>
      <c r="I34" s="36"/>
      <c r="J34" s="117" t="s">
        <v>23</v>
      </c>
      <c r="K34" s="117"/>
      <c r="L34" s="117"/>
      <c r="M34" s="117"/>
      <c r="N34" s="117"/>
      <c r="O34" s="146">
        <v>25</v>
      </c>
      <c r="P34" s="146"/>
      <c r="Q34" s="19" t="s">
        <v>22</v>
      </c>
      <c r="R34" s="19"/>
      <c r="S34" s="37"/>
      <c r="T34" s="38"/>
      <c r="U34" s="38"/>
      <c r="V34" s="38"/>
      <c r="W34" s="38"/>
      <c r="X34" s="38"/>
      <c r="Y34" s="39"/>
    </row>
    <row r="35" spans="2:25" ht="16.5" customHeight="1">
      <c r="B35" s="113"/>
      <c r="C35" s="122"/>
      <c r="D35" s="122"/>
      <c r="E35" s="186"/>
      <c r="F35" s="186"/>
      <c r="G35" s="11">
        <v>0</v>
      </c>
      <c r="H35" s="143"/>
      <c r="I35" s="23"/>
      <c r="J35" s="149" t="str">
        <f>IF(O34&lt;=25,"25単位以下　＝","（"&amp;FIXED(G33,1)&amp;"×（"&amp;FIXED(O34,1)&amp;"－25）÷25）） =")</f>
        <v>25単位以下　＝</v>
      </c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20">
        <f>IF(O34&gt;50,G33,IF(O34&lt;25,0,ROUND(G33*(O34-25)/25,1)))</f>
        <v>0</v>
      </c>
      <c r="X35" s="120"/>
      <c r="Y35" s="121"/>
    </row>
    <row r="36" spans="2:25" ht="16.5" customHeight="1">
      <c r="B36" s="113"/>
      <c r="C36" s="134" t="s">
        <v>30</v>
      </c>
      <c r="D36" s="134"/>
      <c r="E36" s="157" t="s">
        <v>53</v>
      </c>
      <c r="F36" s="157"/>
      <c r="G36" s="11">
        <v>3</v>
      </c>
      <c r="H36" s="123">
        <f>IF(I36=1,G36,IF(I36=2,G37,IF(I36=3,G38,G39)))</f>
        <v>0</v>
      </c>
      <c r="I36" s="40">
        <v>4</v>
      </c>
      <c r="J36" s="41"/>
      <c r="K36" s="125" t="s">
        <v>60</v>
      </c>
      <c r="L36" s="125"/>
      <c r="M36" s="125"/>
      <c r="N36" s="125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45"/>
    </row>
    <row r="37" spans="2:25" ht="16.5" customHeight="1">
      <c r="B37" s="113"/>
      <c r="C37" s="134"/>
      <c r="D37" s="134"/>
      <c r="E37" s="157"/>
      <c r="F37" s="157"/>
      <c r="G37" s="11">
        <v>2</v>
      </c>
      <c r="H37" s="142"/>
      <c r="I37" s="36"/>
      <c r="J37" s="41"/>
      <c r="K37" s="127" t="s">
        <v>61</v>
      </c>
      <c r="L37" s="127"/>
      <c r="M37" s="127"/>
      <c r="N37" s="127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45"/>
    </row>
    <row r="38" spans="2:25" ht="16.5" customHeight="1">
      <c r="B38" s="113"/>
      <c r="C38" s="134"/>
      <c r="D38" s="134"/>
      <c r="E38" s="157"/>
      <c r="F38" s="157"/>
      <c r="G38" s="11">
        <v>1</v>
      </c>
      <c r="H38" s="142"/>
      <c r="I38" s="36"/>
      <c r="J38" s="41"/>
      <c r="K38" s="127" t="s">
        <v>62</v>
      </c>
      <c r="L38" s="127"/>
      <c r="M38" s="127"/>
      <c r="N38" s="127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45"/>
    </row>
    <row r="39" spans="2:25" ht="16.5" customHeight="1">
      <c r="B39" s="113"/>
      <c r="C39" s="134"/>
      <c r="D39" s="134"/>
      <c r="E39" s="157"/>
      <c r="F39" s="157"/>
      <c r="G39" s="11">
        <v>0</v>
      </c>
      <c r="H39" s="143"/>
      <c r="I39" s="49"/>
      <c r="J39" s="41"/>
      <c r="K39" s="129" t="s">
        <v>58</v>
      </c>
      <c r="L39" s="129"/>
      <c r="M39" s="129"/>
      <c r="N39" s="129"/>
      <c r="O39" s="29"/>
      <c r="P39" s="130"/>
      <c r="Q39" s="130"/>
      <c r="R39" s="130"/>
      <c r="S39" s="130"/>
      <c r="T39" s="130"/>
      <c r="U39" s="130"/>
      <c r="V39" s="130"/>
      <c r="W39" s="130"/>
      <c r="X39" s="130"/>
      <c r="Y39" s="131"/>
    </row>
    <row r="40" spans="2:25" ht="18" customHeight="1">
      <c r="B40" s="183" t="s">
        <v>71</v>
      </c>
      <c r="C40" s="184"/>
      <c r="D40" s="184"/>
      <c r="E40" s="184"/>
      <c r="F40" s="185"/>
      <c r="G40" s="11">
        <f>G36+G33+G30+G26+G23+G20+G17+G14+G11+G8</f>
        <v>30</v>
      </c>
      <c r="H40" s="93">
        <f>SUM(H8:H39)</f>
        <v>0</v>
      </c>
      <c r="I40" s="50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6" spans="3:6" ht="13.5">
      <c r="C46" s="53" t="s">
        <v>35</v>
      </c>
      <c r="D46" s="54" t="s">
        <v>38</v>
      </c>
      <c r="E46" s="54"/>
      <c r="F46" s="54"/>
    </row>
    <row r="47" spans="3:6" ht="13.5">
      <c r="C47" s="53"/>
      <c r="D47" s="105" t="s">
        <v>80</v>
      </c>
      <c r="E47" s="54"/>
      <c r="F47" s="54"/>
    </row>
    <row r="48" spans="3:6" ht="13.5">
      <c r="C48" s="53"/>
      <c r="D48" s="54" t="s">
        <v>36</v>
      </c>
      <c r="E48" s="54"/>
      <c r="F48" s="54"/>
    </row>
    <row r="49" spans="3:6" ht="13.5">
      <c r="C49" s="53"/>
      <c r="D49" s="105" t="s">
        <v>81</v>
      </c>
      <c r="E49" s="54"/>
      <c r="F49" s="54"/>
    </row>
    <row r="50" spans="3:6" ht="13.5">
      <c r="C50" s="53"/>
      <c r="D50" s="54" t="s">
        <v>39</v>
      </c>
      <c r="E50" s="54"/>
      <c r="F50" s="54"/>
    </row>
    <row r="51" spans="3:6" ht="13.5">
      <c r="C51" s="53"/>
      <c r="D51" s="55" t="s">
        <v>40</v>
      </c>
      <c r="E51" s="54"/>
      <c r="F51" s="54"/>
    </row>
    <row r="52" spans="3:6" ht="13.5">
      <c r="C52" s="53"/>
      <c r="D52" s="54" t="s">
        <v>41</v>
      </c>
      <c r="E52" s="54"/>
      <c r="F52" s="54"/>
    </row>
    <row r="53" spans="3:6" ht="13.5">
      <c r="C53" s="53"/>
      <c r="D53" s="55" t="s">
        <v>42</v>
      </c>
      <c r="E53" s="54"/>
      <c r="F53" s="54"/>
    </row>
    <row r="54" spans="3:6" ht="13.5">
      <c r="C54" s="53"/>
      <c r="D54" s="54" t="s">
        <v>43</v>
      </c>
      <c r="E54" s="54"/>
      <c r="F54" s="54"/>
    </row>
    <row r="55" spans="3:6" ht="13.5">
      <c r="C55" s="53"/>
      <c r="D55" s="54" t="s">
        <v>44</v>
      </c>
      <c r="E55" s="54"/>
      <c r="F55" s="54"/>
    </row>
    <row r="56" spans="3:6" ht="13.5">
      <c r="C56" s="53"/>
      <c r="D56" s="54" t="s">
        <v>45</v>
      </c>
      <c r="E56" s="54"/>
      <c r="F56" s="54"/>
    </row>
    <row r="57" spans="3:6" ht="13.5">
      <c r="C57" s="53"/>
      <c r="D57" s="54" t="s">
        <v>46</v>
      </c>
      <c r="E57" s="54"/>
      <c r="F57" s="54"/>
    </row>
    <row r="58" spans="3:6" ht="13.5">
      <c r="C58" s="53"/>
      <c r="D58" s="54" t="s">
        <v>47</v>
      </c>
      <c r="E58" s="54"/>
      <c r="F58" s="54"/>
    </row>
    <row r="59" spans="3:6" ht="13.5">
      <c r="C59" s="53"/>
      <c r="D59" s="54" t="s">
        <v>37</v>
      </c>
      <c r="E59" s="54"/>
      <c r="F59" s="54"/>
    </row>
    <row r="60" spans="3:6" ht="13.5">
      <c r="C60" s="53"/>
      <c r="D60" s="56" t="s">
        <v>48</v>
      </c>
      <c r="E60" s="54"/>
      <c r="F60" s="54"/>
    </row>
    <row r="61" spans="3:6" ht="13.5">
      <c r="C61" s="53"/>
      <c r="D61" s="54" t="s">
        <v>49</v>
      </c>
      <c r="E61" s="55"/>
      <c r="F61" s="55"/>
    </row>
    <row r="62" spans="3:6" ht="13.5">
      <c r="C62" s="53"/>
      <c r="D62" s="54" t="s">
        <v>50</v>
      </c>
      <c r="E62" s="55"/>
      <c r="F62" s="55"/>
    </row>
    <row r="63" spans="3:6" ht="13.5">
      <c r="C63" s="53"/>
      <c r="D63" s="54" t="s">
        <v>51</v>
      </c>
      <c r="E63" s="54"/>
      <c r="F63" s="54"/>
    </row>
    <row r="64" spans="3:6" ht="13.5">
      <c r="C64" s="53"/>
      <c r="E64" s="54"/>
      <c r="F64" s="54"/>
    </row>
    <row r="65" spans="3:6" ht="13.5">
      <c r="C65" s="53"/>
      <c r="E65" s="56"/>
      <c r="F65" s="5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21">
    <mergeCell ref="K36:N36"/>
    <mergeCell ref="K37:N37"/>
    <mergeCell ref="K38:N38"/>
    <mergeCell ref="K39:N39"/>
    <mergeCell ref="B30:B39"/>
    <mergeCell ref="C33:D35"/>
    <mergeCell ref="E33:F35"/>
    <mergeCell ref="H33:H35"/>
    <mergeCell ref="J33:L33"/>
    <mergeCell ref="M33:W33"/>
    <mergeCell ref="B40:F40"/>
    <mergeCell ref="P39:Y39"/>
    <mergeCell ref="C36:D39"/>
    <mergeCell ref="E36:F39"/>
    <mergeCell ref="H36:H39"/>
    <mergeCell ref="C30:D32"/>
    <mergeCell ref="E30:F32"/>
    <mergeCell ref="H30:H32"/>
    <mergeCell ref="K30:Y30"/>
    <mergeCell ref="J35:V35"/>
    <mergeCell ref="AB30:AD30"/>
    <mergeCell ref="J34:N34"/>
    <mergeCell ref="O34:P34"/>
    <mergeCell ref="K31:Y31"/>
    <mergeCell ref="K32:N32"/>
    <mergeCell ref="P32:Y32"/>
    <mergeCell ref="AB26:AD29"/>
    <mergeCell ref="W35:Y35"/>
    <mergeCell ref="AE26:AG29"/>
    <mergeCell ref="AH26:AJ29"/>
    <mergeCell ref="K27:N27"/>
    <mergeCell ref="K28:N28"/>
    <mergeCell ref="K29:N29"/>
    <mergeCell ref="P29:Y29"/>
    <mergeCell ref="AE30:AG30"/>
    <mergeCell ref="AH30:AJ30"/>
    <mergeCell ref="J25:V25"/>
    <mergeCell ref="W25:Y25"/>
    <mergeCell ref="AB25:AD25"/>
    <mergeCell ref="AE25:AG25"/>
    <mergeCell ref="AH25:AJ25"/>
    <mergeCell ref="C26:D29"/>
    <mergeCell ref="E26:F29"/>
    <mergeCell ref="H26:H29"/>
    <mergeCell ref="K26:N26"/>
    <mergeCell ref="AA26:AA29"/>
    <mergeCell ref="J24:O24"/>
    <mergeCell ref="P24:R24"/>
    <mergeCell ref="U24:Y24"/>
    <mergeCell ref="AB24:AD24"/>
    <mergeCell ref="AE24:AG24"/>
    <mergeCell ref="AH24:AJ24"/>
    <mergeCell ref="AB20:AD22"/>
    <mergeCell ref="AE20:AG22"/>
    <mergeCell ref="AH20:AJ22"/>
    <mergeCell ref="K21:Y21"/>
    <mergeCell ref="K22:N22"/>
    <mergeCell ref="P22:Y22"/>
    <mergeCell ref="C20:D25"/>
    <mergeCell ref="E20:F22"/>
    <mergeCell ref="H20:H22"/>
    <mergeCell ref="K20:Y20"/>
    <mergeCell ref="AA20:AA22"/>
    <mergeCell ref="E23:F25"/>
    <mergeCell ref="H23:H25"/>
    <mergeCell ref="L23:M23"/>
    <mergeCell ref="Q23:R23"/>
    <mergeCell ref="V23:W23"/>
    <mergeCell ref="AE17:AF17"/>
    <mergeCell ref="AH17:AI17"/>
    <mergeCell ref="J18:N18"/>
    <mergeCell ref="O18:P18"/>
    <mergeCell ref="AA18:AA19"/>
    <mergeCell ref="AB18:AD19"/>
    <mergeCell ref="AE18:AG19"/>
    <mergeCell ref="AH18:AJ19"/>
    <mergeCell ref="J19:V19"/>
    <mergeCell ref="W19:Y19"/>
    <mergeCell ref="C17:D19"/>
    <mergeCell ref="E17:F19"/>
    <mergeCell ref="H17:H19"/>
    <mergeCell ref="J17:L17"/>
    <mergeCell ref="M17:W17"/>
    <mergeCell ref="AB17:AC17"/>
    <mergeCell ref="AA14:AA16"/>
    <mergeCell ref="AB14:AD16"/>
    <mergeCell ref="AE14:AG16"/>
    <mergeCell ref="AH14:AJ16"/>
    <mergeCell ref="K15:Y15"/>
    <mergeCell ref="K16:N16"/>
    <mergeCell ref="P16:Y16"/>
    <mergeCell ref="K13:N13"/>
    <mergeCell ref="P13:Y13"/>
    <mergeCell ref="AB13:AD13"/>
    <mergeCell ref="AE13:AG13"/>
    <mergeCell ref="AH13:AJ13"/>
    <mergeCell ref="B14:B29"/>
    <mergeCell ref="C14:D16"/>
    <mergeCell ref="E14:F16"/>
    <mergeCell ref="H14:H16"/>
    <mergeCell ref="K14:Y14"/>
    <mergeCell ref="V8:W8"/>
    <mergeCell ref="J9:O9"/>
    <mergeCell ref="P9:R9"/>
    <mergeCell ref="J10:V10"/>
    <mergeCell ref="W10:Y10"/>
    <mergeCell ref="C11:D13"/>
    <mergeCell ref="E11:F13"/>
    <mergeCell ref="H11:H13"/>
    <mergeCell ref="K11:Y11"/>
    <mergeCell ref="K12:Y12"/>
    <mergeCell ref="L2:Y4"/>
    <mergeCell ref="J5:Y5"/>
    <mergeCell ref="C7:F7"/>
    <mergeCell ref="I7:Y7"/>
    <mergeCell ref="B8:B13"/>
    <mergeCell ref="C8:D10"/>
    <mergeCell ref="E8:F10"/>
    <mergeCell ref="H8:H10"/>
    <mergeCell ref="L8:M8"/>
    <mergeCell ref="Q8:R8"/>
  </mergeCells>
  <conditionalFormatting sqref="AB23:AJ23 AB25 AE30 AB14 AB17:AB18 AD17:AJ17 AE18 AH18 AE14 AH14 AB20 AE20 AH20 AB30 AH30 AE25 AH25">
    <cfRule type="expression" priority="3" dxfId="8" stopIfTrue="1">
      <formula>#REF!&lt;#REF!</formula>
    </cfRule>
  </conditionalFormatting>
  <conditionalFormatting sqref="AB13:AJ13">
    <cfRule type="expression" priority="20" dxfId="8" stopIfTrue="1">
      <formula>#REF!&lt;#REF!</formula>
    </cfRule>
  </conditionalFormatting>
  <dataValidations count="7">
    <dataValidation type="list" allowBlank="1" showInputMessage="1" showErrorMessage="1" sqref="AB26:AJ29">
      <formula1>"３,２,１,０"</formula1>
    </dataValidation>
    <dataValidation type="list" allowBlank="1" showInputMessage="1" showErrorMessage="1" sqref="AB20:AJ22">
      <formula1>"４,２,０"</formula1>
    </dataValidation>
    <dataValidation type="list" allowBlank="1" showInputMessage="1" showErrorMessage="1" sqref="AB14:AJ16">
      <formula1>"２,1,０"</formula1>
    </dataValidation>
    <dataValidation type="custom" allowBlank="1" showInputMessage="1" showErrorMessage="1" prompt="少数第１位まで入力&#10;成績点がない場合「65」を入力" sqref="L8:M8 AB23:AJ23 V23:W23 Q23:R23 L23:M23 V8:W8 Q8:R8">
      <formula1>L8-ROUNDDOWN(L8,1)=0</formula1>
    </dataValidation>
    <dataValidation type="custom" allowBlank="1" showInputMessage="1" showErrorMessage="1" prompt="少数第１位まで入力" sqref="O34:P34 O18:P18">
      <formula1>O34-ROUNDDOWN(O34,1)=0</formula1>
    </dataValidation>
    <dataValidation type="list" allowBlank="1" showInputMessage="1" sqref="M33:W33">
      <formula1>$D$46:$D$63</formula1>
    </dataValidation>
    <dataValidation type="list" allowBlank="1" showInputMessage="1" sqref="M17:W17">
      <formula1>$D$45:$D$63</formula1>
    </dataValidation>
  </dataValidation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63"/>
  <sheetViews>
    <sheetView showGridLines="0" view="pageBreakPreview" zoomScaleNormal="90" zoomScaleSheetLayoutView="100" zoomScalePageLayoutView="0" workbookViewId="0" topLeftCell="A7">
      <selection activeCell="E20" sqref="E20:F22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8.00390625" style="1" customWidth="1"/>
    <col min="5" max="6" width="14.00390625" style="1" customWidth="1"/>
    <col min="7" max="8" width="8.625" style="1" customWidth="1"/>
    <col min="9" max="9" width="1.625" style="2" customWidth="1"/>
    <col min="10" max="24" width="2.375" style="1" customWidth="1"/>
    <col min="25" max="25" width="10.875" style="1" customWidth="1"/>
    <col min="26" max="26" width="1.625" style="1" customWidth="1"/>
    <col min="27" max="27" width="9.00390625" style="3" customWidth="1"/>
    <col min="28" max="32" width="4.125" style="3" customWidth="1"/>
    <col min="33" max="34" width="4.125" style="4" customWidth="1"/>
    <col min="35" max="36" width="4.125" style="1" customWidth="1"/>
    <col min="37" max="16384" width="9.00390625" style="1" customWidth="1"/>
  </cols>
  <sheetData>
    <row r="1" ht="12"/>
    <row r="2" spans="2:34" s="19" customFormat="1" ht="18.75" customHeight="1">
      <c r="B2" s="66" t="s">
        <v>73</v>
      </c>
      <c r="C2" s="67"/>
      <c r="D2" s="67"/>
      <c r="E2" s="67"/>
      <c r="F2" s="67"/>
      <c r="I2" s="57"/>
      <c r="L2" s="107" t="s">
        <v>70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AA2" s="58"/>
      <c r="AB2" s="58"/>
      <c r="AC2" s="58"/>
      <c r="AD2" s="58"/>
      <c r="AE2" s="58"/>
      <c r="AF2" s="58"/>
      <c r="AG2" s="59"/>
      <c r="AH2" s="59"/>
    </row>
    <row r="3" spans="2:25" ht="27" customHeight="1">
      <c r="B3" s="60"/>
      <c r="C3" s="60"/>
      <c r="D3" s="60"/>
      <c r="E3" s="68"/>
      <c r="F3" s="68"/>
      <c r="G3" s="69" t="s">
        <v>65</v>
      </c>
      <c r="H3" s="68"/>
      <c r="I3" s="70"/>
      <c r="J3" s="68"/>
      <c r="K3" s="9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2:25" ht="18.75" customHeight="1">
      <c r="B4" s="61"/>
      <c r="C4" s="61"/>
      <c r="D4" s="61"/>
      <c r="K4" s="9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2:25" ht="19.5" customHeight="1">
      <c r="B5" s="62"/>
      <c r="C5" s="62"/>
      <c r="D5" s="62"/>
      <c r="E5" s="5"/>
      <c r="F5" s="5"/>
      <c r="H5" s="95"/>
      <c r="I5" s="96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</row>
    <row r="6" ht="10.5" customHeight="1"/>
    <row r="7" spans="2:34" s="8" customFormat="1" ht="37.5" customHeight="1">
      <c r="B7" s="6" t="s">
        <v>0</v>
      </c>
      <c r="C7" s="109" t="s">
        <v>1</v>
      </c>
      <c r="D7" s="109"/>
      <c r="E7" s="109"/>
      <c r="F7" s="109"/>
      <c r="G7" s="7" t="s">
        <v>2</v>
      </c>
      <c r="H7" s="94" t="s">
        <v>69</v>
      </c>
      <c r="I7" s="110" t="s">
        <v>3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2"/>
      <c r="AA7" s="9"/>
      <c r="AB7" s="9"/>
      <c r="AC7" s="9"/>
      <c r="AD7" s="9"/>
      <c r="AE7" s="9"/>
      <c r="AF7" s="9"/>
      <c r="AG7" s="10"/>
      <c r="AH7" s="10"/>
    </row>
    <row r="8" spans="2:27" ht="16.5" customHeight="1">
      <c r="B8" s="113" t="s">
        <v>4</v>
      </c>
      <c r="C8" s="114" t="s">
        <v>5</v>
      </c>
      <c r="D8" s="114"/>
      <c r="E8" s="114" t="s">
        <v>90</v>
      </c>
      <c r="F8" s="114"/>
      <c r="G8" s="11">
        <v>5</v>
      </c>
      <c r="H8" s="115">
        <f>W10</f>
        <v>0</v>
      </c>
      <c r="I8" s="12"/>
      <c r="J8" s="98"/>
      <c r="K8" s="100" t="s">
        <v>6</v>
      </c>
      <c r="L8" s="188">
        <v>65</v>
      </c>
      <c r="M8" s="188"/>
      <c r="N8" s="80"/>
      <c r="O8" s="99"/>
      <c r="P8" s="100" t="s">
        <v>7</v>
      </c>
      <c r="Q8" s="188">
        <v>65</v>
      </c>
      <c r="R8" s="188"/>
      <c r="S8" s="80"/>
      <c r="T8" s="99"/>
      <c r="U8" s="100" t="s">
        <v>8</v>
      </c>
      <c r="V8" s="188">
        <v>65</v>
      </c>
      <c r="W8" s="188"/>
      <c r="X8" s="15"/>
      <c r="Y8" s="16"/>
      <c r="AA8" s="81" t="s">
        <v>9</v>
      </c>
    </row>
    <row r="9" spans="2:25" ht="16.5" customHeight="1">
      <c r="B9" s="113"/>
      <c r="C9" s="114"/>
      <c r="D9" s="114"/>
      <c r="E9" s="114"/>
      <c r="F9" s="114"/>
      <c r="G9" s="71" t="s">
        <v>55</v>
      </c>
      <c r="H9" s="115"/>
      <c r="I9" s="18"/>
      <c r="J9" s="117" t="s">
        <v>10</v>
      </c>
      <c r="K9" s="117"/>
      <c r="L9" s="117"/>
      <c r="M9" s="117"/>
      <c r="N9" s="117"/>
      <c r="O9" s="117"/>
      <c r="P9" s="189">
        <f>ROUND((ROUNDDOWN(L8,1)+ROUNDDOWN(Q8,1)+ROUNDDOWN(V8,1))/3,1)</f>
        <v>65</v>
      </c>
      <c r="Q9" s="189"/>
      <c r="R9" s="189"/>
      <c r="S9" s="19" t="s">
        <v>11</v>
      </c>
      <c r="T9" s="81" t="s">
        <v>54</v>
      </c>
      <c r="U9" s="38"/>
      <c r="V9" s="38"/>
      <c r="W9" s="38"/>
      <c r="X9" s="38"/>
      <c r="Y9" s="39"/>
    </row>
    <row r="10" spans="2:25" ht="16.5" customHeight="1">
      <c r="B10" s="113"/>
      <c r="C10" s="114"/>
      <c r="D10" s="114"/>
      <c r="E10" s="114"/>
      <c r="F10" s="114"/>
      <c r="G10" s="11">
        <v>0</v>
      </c>
      <c r="H10" s="115"/>
      <c r="I10" s="23"/>
      <c r="J10" s="119" t="str">
        <f>"（"&amp;FIXED(G8,1)&amp;"×（"&amp;FIXED(P9,1)&amp;"－70）÷10） ="</f>
        <v>（5.0×（65.0－70）÷10） =</v>
      </c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20">
        <f>IF(P9&gt;80,G8,IF(P9&lt;70,0,ROUND(G8*(P9-70)/10,1)))</f>
        <v>0</v>
      </c>
      <c r="X10" s="120"/>
      <c r="Y10" s="121"/>
    </row>
    <row r="11" spans="2:25" ht="16.5" customHeight="1">
      <c r="B11" s="113"/>
      <c r="C11" s="122" t="s">
        <v>13</v>
      </c>
      <c r="D11" s="122"/>
      <c r="E11" s="114" t="s">
        <v>91</v>
      </c>
      <c r="F11" s="114"/>
      <c r="G11" s="11">
        <v>3</v>
      </c>
      <c r="H11" s="123">
        <f>IF(I11=1,G11,IF(I11=2,G12,G13))</f>
        <v>0</v>
      </c>
      <c r="I11" s="72">
        <v>3</v>
      </c>
      <c r="J11" s="25"/>
      <c r="K11" s="125" t="s">
        <v>56</v>
      </c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6"/>
    </row>
    <row r="12" spans="2:36" ht="16.5" customHeight="1">
      <c r="B12" s="113"/>
      <c r="C12" s="122"/>
      <c r="D12" s="122"/>
      <c r="E12" s="114"/>
      <c r="F12" s="114"/>
      <c r="G12" s="11">
        <v>1.5</v>
      </c>
      <c r="H12" s="190"/>
      <c r="I12" s="73"/>
      <c r="J12" s="27"/>
      <c r="K12" s="127" t="s">
        <v>57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8"/>
      <c r="AA12" s="2" t="s">
        <v>68</v>
      </c>
      <c r="AB12" s="2"/>
      <c r="AC12" s="2"/>
      <c r="AD12" s="2"/>
      <c r="AE12" s="2"/>
      <c r="AF12" s="2"/>
      <c r="AG12" s="2"/>
      <c r="AH12" s="2"/>
      <c r="AI12" s="2"/>
      <c r="AJ12" s="2"/>
    </row>
    <row r="13" spans="2:36" ht="16.5" customHeight="1">
      <c r="B13" s="113"/>
      <c r="C13" s="122"/>
      <c r="D13" s="122"/>
      <c r="E13" s="114"/>
      <c r="F13" s="114"/>
      <c r="G13" s="11">
        <v>0</v>
      </c>
      <c r="H13" s="190"/>
      <c r="I13" s="73"/>
      <c r="J13" s="27"/>
      <c r="K13" s="129" t="s">
        <v>58</v>
      </c>
      <c r="L13" s="129"/>
      <c r="M13" s="129"/>
      <c r="N13" s="129"/>
      <c r="O13" s="29"/>
      <c r="P13" s="130"/>
      <c r="Q13" s="130"/>
      <c r="R13" s="130"/>
      <c r="S13" s="130"/>
      <c r="T13" s="130"/>
      <c r="U13" s="130"/>
      <c r="V13" s="130"/>
      <c r="W13" s="130"/>
      <c r="X13" s="130"/>
      <c r="Y13" s="131"/>
      <c r="AA13" s="82"/>
      <c r="AB13" s="191" t="s">
        <v>14</v>
      </c>
      <c r="AC13" s="191"/>
      <c r="AD13" s="191"/>
      <c r="AE13" s="191" t="s">
        <v>15</v>
      </c>
      <c r="AF13" s="191"/>
      <c r="AG13" s="191"/>
      <c r="AH13" s="191" t="s">
        <v>16</v>
      </c>
      <c r="AI13" s="191"/>
      <c r="AJ13" s="192"/>
    </row>
    <row r="14" spans="2:36" ht="16.5" customHeight="1">
      <c r="B14" s="113" t="s">
        <v>17</v>
      </c>
      <c r="C14" s="134" t="s">
        <v>18</v>
      </c>
      <c r="D14" s="134"/>
      <c r="E14" s="114" t="s">
        <v>52</v>
      </c>
      <c r="F14" s="114"/>
      <c r="G14" s="11">
        <v>2</v>
      </c>
      <c r="H14" s="123">
        <f>IF(I14=1,G14,IF(I14=2,G15,G16))</f>
        <v>0</v>
      </c>
      <c r="I14" s="72">
        <v>3</v>
      </c>
      <c r="J14" s="25"/>
      <c r="K14" s="125" t="s">
        <v>88</v>
      </c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6"/>
      <c r="AA14" s="193" t="str">
        <f>+E14</f>
        <v>保有資格</v>
      </c>
      <c r="AB14" s="194">
        <v>1</v>
      </c>
      <c r="AC14" s="194"/>
      <c r="AD14" s="194"/>
      <c r="AE14" s="194">
        <v>1</v>
      </c>
      <c r="AF14" s="194"/>
      <c r="AG14" s="194"/>
      <c r="AH14" s="194">
        <v>2</v>
      </c>
      <c r="AI14" s="194"/>
      <c r="AJ14" s="195"/>
    </row>
    <row r="15" spans="2:36" ht="16.5" customHeight="1">
      <c r="B15" s="113"/>
      <c r="C15" s="134"/>
      <c r="D15" s="134"/>
      <c r="E15" s="114"/>
      <c r="F15" s="114"/>
      <c r="G15" s="11">
        <v>1</v>
      </c>
      <c r="H15" s="190"/>
      <c r="I15" s="73"/>
      <c r="J15" s="27"/>
      <c r="K15" s="127" t="s">
        <v>88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8"/>
      <c r="AA15" s="193"/>
      <c r="AB15" s="194"/>
      <c r="AC15" s="194"/>
      <c r="AD15" s="194"/>
      <c r="AE15" s="194"/>
      <c r="AF15" s="194"/>
      <c r="AG15" s="194"/>
      <c r="AH15" s="194"/>
      <c r="AI15" s="194"/>
      <c r="AJ15" s="195"/>
    </row>
    <row r="16" spans="2:36" ht="16.5" customHeight="1">
      <c r="B16" s="113"/>
      <c r="C16" s="134"/>
      <c r="D16" s="134"/>
      <c r="E16" s="114"/>
      <c r="F16" s="114"/>
      <c r="G16" s="11">
        <v>0</v>
      </c>
      <c r="H16" s="190"/>
      <c r="I16" s="74"/>
      <c r="J16" s="33"/>
      <c r="K16" s="129" t="s">
        <v>58</v>
      </c>
      <c r="L16" s="129"/>
      <c r="M16" s="129"/>
      <c r="N16" s="129"/>
      <c r="O16" s="103"/>
      <c r="P16" s="130"/>
      <c r="Q16" s="130"/>
      <c r="R16" s="130"/>
      <c r="S16" s="130"/>
      <c r="T16" s="130"/>
      <c r="U16" s="130"/>
      <c r="V16" s="130"/>
      <c r="W16" s="130"/>
      <c r="X16" s="130"/>
      <c r="Y16" s="131"/>
      <c r="AA16" s="193"/>
      <c r="AB16" s="194"/>
      <c r="AC16" s="194"/>
      <c r="AD16" s="194"/>
      <c r="AE16" s="194"/>
      <c r="AF16" s="194"/>
      <c r="AG16" s="194"/>
      <c r="AH16" s="194"/>
      <c r="AI16" s="194"/>
      <c r="AJ16" s="195"/>
    </row>
    <row r="17" spans="2:36" ht="16.5" customHeight="1">
      <c r="B17" s="113"/>
      <c r="C17" s="122" t="s">
        <v>19</v>
      </c>
      <c r="D17" s="122"/>
      <c r="E17" s="114" t="s">
        <v>76</v>
      </c>
      <c r="F17" s="114"/>
      <c r="G17" s="11">
        <v>2</v>
      </c>
      <c r="H17" s="123">
        <f>W19</f>
        <v>0</v>
      </c>
      <c r="I17" s="104"/>
      <c r="J17" s="117" t="s">
        <v>20</v>
      </c>
      <c r="K17" s="117"/>
      <c r="L17" s="117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01"/>
      <c r="Y17" s="102"/>
      <c r="AA17" s="83" t="s">
        <v>21</v>
      </c>
      <c r="AB17" s="196">
        <v>49.3</v>
      </c>
      <c r="AC17" s="196"/>
      <c r="AD17" s="84" t="s">
        <v>22</v>
      </c>
      <c r="AE17" s="196">
        <v>49.3</v>
      </c>
      <c r="AF17" s="196"/>
      <c r="AG17" s="84" t="s">
        <v>22</v>
      </c>
      <c r="AH17" s="196">
        <v>49.3</v>
      </c>
      <c r="AI17" s="196"/>
      <c r="AJ17" s="85" t="s">
        <v>22</v>
      </c>
    </row>
    <row r="18" spans="2:36" ht="16.5" customHeight="1">
      <c r="B18" s="113"/>
      <c r="C18" s="122"/>
      <c r="D18" s="122"/>
      <c r="E18" s="114"/>
      <c r="F18" s="114"/>
      <c r="G18" s="71" t="s">
        <v>55</v>
      </c>
      <c r="H18" s="142"/>
      <c r="I18" s="75"/>
      <c r="J18" s="117" t="s">
        <v>23</v>
      </c>
      <c r="K18" s="117"/>
      <c r="L18" s="117"/>
      <c r="M18" s="117"/>
      <c r="N18" s="117"/>
      <c r="O18" s="197">
        <v>25</v>
      </c>
      <c r="P18" s="197"/>
      <c r="Q18" s="19" t="s">
        <v>22</v>
      </c>
      <c r="R18" s="19"/>
      <c r="S18" s="37"/>
      <c r="T18" s="38"/>
      <c r="U18" s="38"/>
      <c r="V18" s="38"/>
      <c r="W18" s="38"/>
      <c r="X18" s="38"/>
      <c r="Y18" s="39"/>
      <c r="AA18" s="193" t="s">
        <v>24</v>
      </c>
      <c r="AB18" s="198">
        <f>IF(AB17&gt;50,G17,IF(AB17&lt;25,0,ROUND(G17*(AB17-25)/25,1)))</f>
        <v>1.9</v>
      </c>
      <c r="AC18" s="198"/>
      <c r="AD18" s="198"/>
      <c r="AE18" s="198">
        <f>IF(AE17&gt;50,G17,IF(AE17&lt;25,0,ROUND(G17*(AE17-25)/25,1)))</f>
        <v>1.9</v>
      </c>
      <c r="AF18" s="198"/>
      <c r="AG18" s="198"/>
      <c r="AH18" s="198">
        <f>IF(AH17&gt;50,G17,IF(AH17&lt;25,0,ROUND(G17*(AH17-25)/25,1)))</f>
        <v>1.9</v>
      </c>
      <c r="AI18" s="198"/>
      <c r="AJ18" s="199"/>
    </row>
    <row r="19" spans="2:36" ht="16.5" customHeight="1">
      <c r="B19" s="113"/>
      <c r="C19" s="122"/>
      <c r="D19" s="122"/>
      <c r="E19" s="114"/>
      <c r="F19" s="114"/>
      <c r="G19" s="11">
        <v>0</v>
      </c>
      <c r="H19" s="143"/>
      <c r="I19" s="76"/>
      <c r="J19" s="149" t="str">
        <f>IF(O18&lt;=25,"25単位以下　＝","（"&amp;FIXED(G17,1)&amp;"×（"&amp;FIXED(O18,1)&amp;"－25）÷25）） =")</f>
        <v>25単位以下　＝</v>
      </c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20">
        <f>IF(O18&gt;50,G17,IF(O18&lt;25,0,ROUND(G17*(O18-25)/25,1)))</f>
        <v>0</v>
      </c>
      <c r="X19" s="120"/>
      <c r="Y19" s="121"/>
      <c r="AA19" s="193"/>
      <c r="AB19" s="198">
        <f>IF(T18&gt;50,L17,IF(T18&lt;25,0,ROUND(L17*(T18-25)/25,1)))</f>
        <v>0</v>
      </c>
      <c r="AC19" s="198"/>
      <c r="AD19" s="198"/>
      <c r="AE19" s="198">
        <f>IF(W18&gt;50,O17,IF(W18&lt;25,0,ROUND(O17*(W18-25)/25,1)))</f>
        <v>0</v>
      </c>
      <c r="AF19" s="198"/>
      <c r="AG19" s="198"/>
      <c r="AH19" s="198">
        <f>IF(Z18&gt;50,R17,IF(Z18&lt;25,0,ROUND(R17*(Z18-25)/25,1)))</f>
        <v>0</v>
      </c>
      <c r="AI19" s="198"/>
      <c r="AJ19" s="199"/>
    </row>
    <row r="20" spans="2:36" ht="16.5" customHeight="1">
      <c r="B20" s="113"/>
      <c r="C20" s="134" t="s">
        <v>25</v>
      </c>
      <c r="D20" s="134"/>
      <c r="E20" s="114" t="s">
        <v>93</v>
      </c>
      <c r="F20" s="114"/>
      <c r="G20" s="11">
        <v>6</v>
      </c>
      <c r="H20" s="123">
        <f>IF(I20=1,G20,IF(I20=2,G21,G22))</f>
        <v>0</v>
      </c>
      <c r="I20" s="77">
        <v>3</v>
      </c>
      <c r="J20" s="41"/>
      <c r="K20" s="135" t="s">
        <v>86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6"/>
      <c r="AA20" s="193" t="s">
        <v>26</v>
      </c>
      <c r="AB20" s="194">
        <v>0</v>
      </c>
      <c r="AC20" s="194"/>
      <c r="AD20" s="194"/>
      <c r="AE20" s="194">
        <v>1</v>
      </c>
      <c r="AF20" s="194"/>
      <c r="AG20" s="194"/>
      <c r="AH20" s="194">
        <v>6</v>
      </c>
      <c r="AI20" s="194"/>
      <c r="AJ20" s="195"/>
    </row>
    <row r="21" spans="2:36" ht="16.5" customHeight="1">
      <c r="B21" s="113"/>
      <c r="C21" s="134"/>
      <c r="D21" s="134"/>
      <c r="E21" s="114"/>
      <c r="F21" s="114"/>
      <c r="G21" s="11">
        <v>3</v>
      </c>
      <c r="H21" s="190"/>
      <c r="I21" s="75"/>
      <c r="J21" s="41"/>
      <c r="K21" s="140" t="s">
        <v>87</v>
      </c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1"/>
      <c r="AA21" s="193"/>
      <c r="AB21" s="194"/>
      <c r="AC21" s="194"/>
      <c r="AD21" s="194"/>
      <c r="AE21" s="194"/>
      <c r="AF21" s="194"/>
      <c r="AG21" s="194"/>
      <c r="AH21" s="194"/>
      <c r="AI21" s="194"/>
      <c r="AJ21" s="195"/>
    </row>
    <row r="22" spans="2:36" ht="16.5" customHeight="1">
      <c r="B22" s="113"/>
      <c r="C22" s="134"/>
      <c r="D22" s="134"/>
      <c r="E22" s="114"/>
      <c r="F22" s="114"/>
      <c r="G22" s="11">
        <v>0</v>
      </c>
      <c r="H22" s="190"/>
      <c r="I22" s="74"/>
      <c r="J22" s="41"/>
      <c r="K22" s="129" t="s">
        <v>58</v>
      </c>
      <c r="L22" s="129"/>
      <c r="M22" s="129"/>
      <c r="N22" s="129"/>
      <c r="O22" s="29"/>
      <c r="P22" s="130"/>
      <c r="Q22" s="130"/>
      <c r="R22" s="130"/>
      <c r="S22" s="130"/>
      <c r="T22" s="130"/>
      <c r="U22" s="130"/>
      <c r="V22" s="130"/>
      <c r="W22" s="130"/>
      <c r="X22" s="130"/>
      <c r="Y22" s="131"/>
      <c r="AA22" s="193"/>
      <c r="AB22" s="194"/>
      <c r="AC22" s="194"/>
      <c r="AD22" s="194"/>
      <c r="AE22" s="194"/>
      <c r="AF22" s="194"/>
      <c r="AG22" s="194"/>
      <c r="AH22" s="194"/>
      <c r="AI22" s="194"/>
      <c r="AJ22" s="195"/>
    </row>
    <row r="23" spans="2:36" ht="16.5" customHeight="1">
      <c r="B23" s="113"/>
      <c r="C23" s="134"/>
      <c r="D23" s="134"/>
      <c r="E23" s="114" t="s">
        <v>92</v>
      </c>
      <c r="F23" s="114"/>
      <c r="G23" s="11">
        <v>6</v>
      </c>
      <c r="H23" s="115">
        <f>W25</f>
        <v>0</v>
      </c>
      <c r="I23" s="78"/>
      <c r="J23" s="80"/>
      <c r="K23" s="100" t="s">
        <v>6</v>
      </c>
      <c r="L23" s="188">
        <v>65</v>
      </c>
      <c r="M23" s="188"/>
      <c r="N23" s="80"/>
      <c r="O23" s="80"/>
      <c r="P23" s="100" t="s">
        <v>7</v>
      </c>
      <c r="Q23" s="188">
        <v>65</v>
      </c>
      <c r="R23" s="188"/>
      <c r="S23" s="80"/>
      <c r="T23" s="80"/>
      <c r="U23" s="100" t="s">
        <v>8</v>
      </c>
      <c r="V23" s="188">
        <v>65</v>
      </c>
      <c r="W23" s="188"/>
      <c r="X23" s="15"/>
      <c r="Y23" s="16"/>
      <c r="AA23" s="83" t="s">
        <v>27</v>
      </c>
      <c r="AB23" s="86">
        <v>65</v>
      </c>
      <c r="AC23" s="86">
        <v>70.1</v>
      </c>
      <c r="AD23" s="86">
        <v>80</v>
      </c>
      <c r="AE23" s="86">
        <v>80</v>
      </c>
      <c r="AF23" s="86">
        <v>65</v>
      </c>
      <c r="AG23" s="86">
        <v>78</v>
      </c>
      <c r="AH23" s="86">
        <v>81</v>
      </c>
      <c r="AI23" s="86">
        <v>80</v>
      </c>
      <c r="AJ23" s="87">
        <v>80</v>
      </c>
    </row>
    <row r="24" spans="2:36" ht="16.5" customHeight="1">
      <c r="B24" s="113"/>
      <c r="C24" s="134"/>
      <c r="D24" s="134"/>
      <c r="E24" s="114"/>
      <c r="F24" s="114"/>
      <c r="G24" s="71" t="s">
        <v>55</v>
      </c>
      <c r="H24" s="115"/>
      <c r="I24" s="79"/>
      <c r="J24" s="117" t="s">
        <v>10</v>
      </c>
      <c r="K24" s="117"/>
      <c r="L24" s="117"/>
      <c r="M24" s="117"/>
      <c r="N24" s="117"/>
      <c r="O24" s="117"/>
      <c r="P24" s="189">
        <f>ROUND((ROUNDDOWN(L23,1)+ROUNDDOWN(Q23,1)+ROUNDDOWN(V23,1))/3,1)</f>
        <v>65</v>
      </c>
      <c r="Q24" s="189"/>
      <c r="R24" s="189"/>
      <c r="S24" s="19" t="s">
        <v>11</v>
      </c>
      <c r="T24" s="81" t="s">
        <v>54</v>
      </c>
      <c r="U24" s="200"/>
      <c r="V24" s="200"/>
      <c r="W24" s="200"/>
      <c r="X24" s="200"/>
      <c r="Y24" s="201"/>
      <c r="AA24" s="88" t="s">
        <v>28</v>
      </c>
      <c r="AB24" s="202">
        <f>ROUND((ROUNDDOWN(AB23,1)+ROUNDDOWN(AC23,1)+ROUNDDOWN(AD23,1))/3,1)</f>
        <v>71.7</v>
      </c>
      <c r="AC24" s="203"/>
      <c r="AD24" s="204"/>
      <c r="AE24" s="205">
        <f>ROUND((AE23+AF23+AG23)/3,1)</f>
        <v>74.3</v>
      </c>
      <c r="AF24" s="205"/>
      <c r="AG24" s="205"/>
      <c r="AH24" s="205">
        <f>ROUND((AH23+AI23+AJ23)/3,1)</f>
        <v>80.3</v>
      </c>
      <c r="AI24" s="205"/>
      <c r="AJ24" s="206"/>
    </row>
    <row r="25" spans="2:36" ht="16.5" customHeight="1">
      <c r="B25" s="113"/>
      <c r="C25" s="134"/>
      <c r="D25" s="134"/>
      <c r="E25" s="114"/>
      <c r="F25" s="114"/>
      <c r="G25" s="11">
        <v>0</v>
      </c>
      <c r="H25" s="115"/>
      <c r="I25" s="76"/>
      <c r="J25" s="119" t="str">
        <f>"（"&amp;FIXED(G23,1)&amp;"×（"&amp;FIXED(P24,1)&amp;"－70）÷10） ="</f>
        <v>（6.0×（65.0－70）÷10） =</v>
      </c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>
        <f>IF(P24&gt;80,G23,IF(P24&lt;70,0,ROUND(G23*(P24-70)/10,1)))</f>
        <v>0</v>
      </c>
      <c r="X25" s="120"/>
      <c r="Y25" s="121"/>
      <c r="AA25" s="88" t="s">
        <v>29</v>
      </c>
      <c r="AB25" s="198">
        <f>IF(AB24&gt;80,G23,IF(AB24&lt;70,0,ROUND(G23*(AB24-70)/10,1)))</f>
        <v>1</v>
      </c>
      <c r="AC25" s="198"/>
      <c r="AD25" s="198"/>
      <c r="AE25" s="198">
        <f>IF(AE24&gt;80,G23,IF(AE24&lt;70,0,ROUND(G23*(AE24-70)/10,1)))</f>
        <v>2.6</v>
      </c>
      <c r="AF25" s="198"/>
      <c r="AG25" s="198"/>
      <c r="AH25" s="198">
        <f>IF(AH24&gt;80,G23,IF(AH24&lt;70,0,ROUND(G23*(AH24-70)/10,1)))</f>
        <v>6</v>
      </c>
      <c r="AI25" s="198"/>
      <c r="AJ25" s="199"/>
    </row>
    <row r="26" spans="2:36" ht="16.5" customHeight="1">
      <c r="B26" s="113"/>
      <c r="C26" s="134" t="s">
        <v>30</v>
      </c>
      <c r="D26" s="134"/>
      <c r="E26" s="157" t="s">
        <v>75</v>
      </c>
      <c r="F26" s="157"/>
      <c r="G26" s="11">
        <v>3</v>
      </c>
      <c r="H26" s="123">
        <f>IF(I26=1,G26,IF(I26=2,G27,IF(I26=3,G28,G29)))</f>
        <v>0</v>
      </c>
      <c r="I26" s="72">
        <v>4</v>
      </c>
      <c r="J26" s="25"/>
      <c r="K26" s="125" t="s">
        <v>60</v>
      </c>
      <c r="L26" s="125"/>
      <c r="M26" s="125"/>
      <c r="N26" s="125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45"/>
      <c r="AA26" s="158" t="str">
        <f>+E26</f>
        <v>手持ち業務件数</v>
      </c>
      <c r="AB26" s="207">
        <v>0</v>
      </c>
      <c r="AC26" s="208"/>
      <c r="AD26" s="209"/>
      <c r="AE26" s="216">
        <v>2</v>
      </c>
      <c r="AF26" s="216"/>
      <c r="AG26" s="216"/>
      <c r="AH26" s="216">
        <v>2</v>
      </c>
      <c r="AI26" s="216"/>
      <c r="AJ26" s="219"/>
    </row>
    <row r="27" spans="2:36" ht="16.5" customHeight="1">
      <c r="B27" s="113"/>
      <c r="C27" s="134"/>
      <c r="D27" s="134"/>
      <c r="E27" s="157"/>
      <c r="F27" s="157"/>
      <c r="G27" s="11">
        <v>2</v>
      </c>
      <c r="H27" s="142"/>
      <c r="I27" s="73"/>
      <c r="J27" s="27"/>
      <c r="K27" s="127" t="s">
        <v>61</v>
      </c>
      <c r="L27" s="127"/>
      <c r="M27" s="127"/>
      <c r="N27" s="127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45"/>
      <c r="AA27" s="159"/>
      <c r="AB27" s="210"/>
      <c r="AC27" s="211"/>
      <c r="AD27" s="212"/>
      <c r="AE27" s="217"/>
      <c r="AF27" s="217"/>
      <c r="AG27" s="217"/>
      <c r="AH27" s="217"/>
      <c r="AI27" s="217"/>
      <c r="AJ27" s="220"/>
    </row>
    <row r="28" spans="2:36" ht="16.5" customHeight="1">
      <c r="B28" s="113"/>
      <c r="C28" s="134"/>
      <c r="D28" s="134"/>
      <c r="E28" s="157"/>
      <c r="F28" s="157"/>
      <c r="G28" s="11">
        <v>1</v>
      </c>
      <c r="H28" s="142"/>
      <c r="I28" s="73"/>
      <c r="J28" s="27"/>
      <c r="K28" s="127" t="s">
        <v>62</v>
      </c>
      <c r="L28" s="127"/>
      <c r="M28" s="127"/>
      <c r="N28" s="127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45"/>
      <c r="AA28" s="159"/>
      <c r="AB28" s="210"/>
      <c r="AC28" s="211"/>
      <c r="AD28" s="212"/>
      <c r="AE28" s="217"/>
      <c r="AF28" s="217"/>
      <c r="AG28" s="217"/>
      <c r="AH28" s="217"/>
      <c r="AI28" s="217"/>
      <c r="AJ28" s="220"/>
    </row>
    <row r="29" spans="2:36" ht="16.5" customHeight="1">
      <c r="B29" s="113"/>
      <c r="C29" s="134"/>
      <c r="D29" s="134"/>
      <c r="E29" s="157"/>
      <c r="F29" s="157"/>
      <c r="G29" s="11">
        <v>0</v>
      </c>
      <c r="H29" s="143"/>
      <c r="I29" s="73"/>
      <c r="J29" s="33"/>
      <c r="K29" s="129" t="s">
        <v>58</v>
      </c>
      <c r="L29" s="129"/>
      <c r="M29" s="129"/>
      <c r="N29" s="129"/>
      <c r="O29" s="29"/>
      <c r="P29" s="130"/>
      <c r="Q29" s="130"/>
      <c r="R29" s="130"/>
      <c r="S29" s="130"/>
      <c r="T29" s="130"/>
      <c r="U29" s="130"/>
      <c r="V29" s="130"/>
      <c r="W29" s="130"/>
      <c r="X29" s="130"/>
      <c r="Y29" s="131"/>
      <c r="AA29" s="160"/>
      <c r="AB29" s="213"/>
      <c r="AC29" s="214"/>
      <c r="AD29" s="215"/>
      <c r="AE29" s="218"/>
      <c r="AF29" s="218"/>
      <c r="AG29" s="218"/>
      <c r="AH29" s="218"/>
      <c r="AI29" s="218"/>
      <c r="AJ29" s="221"/>
    </row>
    <row r="30" spans="2:36" ht="16.5" customHeight="1">
      <c r="B30" s="113" t="s">
        <v>31</v>
      </c>
      <c r="C30" s="134" t="s">
        <v>18</v>
      </c>
      <c r="D30" s="134"/>
      <c r="E30" s="157" t="s">
        <v>52</v>
      </c>
      <c r="F30" s="157"/>
      <c r="G30" s="11">
        <v>2</v>
      </c>
      <c r="H30" s="123">
        <f>IF(I30=1,G30,IF(I30=2,G31,G32))</f>
        <v>0</v>
      </c>
      <c r="I30" s="72">
        <v>3</v>
      </c>
      <c r="J30" s="25"/>
      <c r="K30" s="135" t="s">
        <v>88</v>
      </c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6"/>
      <c r="AA30" s="89" t="s">
        <v>32</v>
      </c>
      <c r="AB30" s="226">
        <f>AB14+AB18+AB20+AB25+AB26</f>
        <v>3.9</v>
      </c>
      <c r="AC30" s="227"/>
      <c r="AD30" s="228"/>
      <c r="AE30" s="222">
        <f>AE14+AE18+AE20+AE25+AE26</f>
        <v>8.5</v>
      </c>
      <c r="AF30" s="223"/>
      <c r="AG30" s="224"/>
      <c r="AH30" s="222">
        <f>AH14+AH18+AH20+AH25+AH26</f>
        <v>17.9</v>
      </c>
      <c r="AI30" s="223"/>
      <c r="AJ30" s="225"/>
    </row>
    <row r="31" spans="2:36" ht="16.5" customHeight="1">
      <c r="B31" s="113"/>
      <c r="C31" s="134"/>
      <c r="D31" s="134"/>
      <c r="E31" s="157"/>
      <c r="F31" s="157"/>
      <c r="G31" s="11">
        <v>1</v>
      </c>
      <c r="H31" s="190"/>
      <c r="I31" s="73"/>
      <c r="J31" s="27"/>
      <c r="K31" s="140" t="s">
        <v>88</v>
      </c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1"/>
      <c r="AA31" s="2" t="s">
        <v>33</v>
      </c>
      <c r="AB31" s="90"/>
      <c r="AC31" s="90"/>
      <c r="AD31" s="90"/>
      <c r="AE31" s="90"/>
      <c r="AF31" s="90"/>
      <c r="AG31" s="90"/>
      <c r="AH31" s="90"/>
      <c r="AI31" s="90"/>
      <c r="AJ31" s="90"/>
    </row>
    <row r="32" spans="2:36" ht="16.5" customHeight="1">
      <c r="B32" s="113"/>
      <c r="C32" s="134"/>
      <c r="D32" s="134"/>
      <c r="E32" s="157"/>
      <c r="F32" s="157"/>
      <c r="G32" s="11">
        <v>0</v>
      </c>
      <c r="H32" s="190"/>
      <c r="I32" s="74"/>
      <c r="J32" s="33"/>
      <c r="K32" s="129" t="s">
        <v>58</v>
      </c>
      <c r="L32" s="129"/>
      <c r="M32" s="129"/>
      <c r="N32" s="129"/>
      <c r="O32" s="103"/>
      <c r="P32" s="130"/>
      <c r="Q32" s="130"/>
      <c r="R32" s="130"/>
      <c r="S32" s="130"/>
      <c r="T32" s="130"/>
      <c r="U32" s="130"/>
      <c r="V32" s="130"/>
      <c r="W32" s="130"/>
      <c r="X32" s="130"/>
      <c r="Y32" s="131"/>
      <c r="AA32" s="2" t="s">
        <v>64</v>
      </c>
      <c r="AB32" s="2"/>
      <c r="AC32" s="2"/>
      <c r="AD32" s="2"/>
      <c r="AE32" s="2"/>
      <c r="AF32" s="2"/>
      <c r="AG32" s="2"/>
      <c r="AH32" s="2"/>
      <c r="AI32" s="2"/>
      <c r="AJ32" s="2"/>
    </row>
    <row r="33" spans="2:25" ht="16.5" customHeight="1">
      <c r="B33" s="113"/>
      <c r="C33" s="122" t="s">
        <v>19</v>
      </c>
      <c r="D33" s="122"/>
      <c r="E33" s="186" t="s">
        <v>77</v>
      </c>
      <c r="F33" s="186"/>
      <c r="G33" s="11">
        <v>2</v>
      </c>
      <c r="H33" s="123">
        <f>W35</f>
        <v>0</v>
      </c>
      <c r="I33" s="104"/>
      <c r="J33" s="117" t="s">
        <v>20</v>
      </c>
      <c r="K33" s="117"/>
      <c r="L33" s="11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01"/>
      <c r="Y33" s="102"/>
    </row>
    <row r="34" spans="2:25" ht="16.5" customHeight="1">
      <c r="B34" s="113"/>
      <c r="C34" s="122"/>
      <c r="D34" s="122"/>
      <c r="E34" s="186"/>
      <c r="F34" s="186"/>
      <c r="G34" s="71" t="s">
        <v>55</v>
      </c>
      <c r="H34" s="142"/>
      <c r="I34" s="75"/>
      <c r="J34" s="117" t="s">
        <v>23</v>
      </c>
      <c r="K34" s="117"/>
      <c r="L34" s="117"/>
      <c r="M34" s="117"/>
      <c r="N34" s="117"/>
      <c r="O34" s="197">
        <v>25</v>
      </c>
      <c r="P34" s="197"/>
      <c r="Q34" s="19" t="s">
        <v>22</v>
      </c>
      <c r="R34" s="19"/>
      <c r="S34" s="37"/>
      <c r="T34" s="38"/>
      <c r="U34" s="38"/>
      <c r="V34" s="38"/>
      <c r="W34" s="38"/>
      <c r="X34" s="38"/>
      <c r="Y34" s="39"/>
    </row>
    <row r="35" spans="2:25" ht="16.5" customHeight="1">
      <c r="B35" s="113"/>
      <c r="C35" s="122"/>
      <c r="D35" s="122"/>
      <c r="E35" s="186"/>
      <c r="F35" s="186"/>
      <c r="G35" s="11">
        <v>0</v>
      </c>
      <c r="H35" s="143"/>
      <c r="I35" s="76"/>
      <c r="J35" s="149" t="str">
        <f>IF(O34&lt;=25,"25単位以下　＝","（"&amp;FIXED(G33,1)&amp;"×（"&amp;FIXED(O34,1)&amp;"－25）÷25）） =")</f>
        <v>25単位以下　＝</v>
      </c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20">
        <f>IF(O34&gt;50,G33,IF(O34&lt;25,0,ROUND(G33*(O34-25)/25,1)))</f>
        <v>0</v>
      </c>
      <c r="X35" s="120"/>
      <c r="Y35" s="121"/>
    </row>
    <row r="36" spans="2:25" ht="16.5" customHeight="1">
      <c r="B36" s="113"/>
      <c r="C36" s="134" t="s">
        <v>30</v>
      </c>
      <c r="D36" s="134"/>
      <c r="E36" s="157" t="s">
        <v>53</v>
      </c>
      <c r="F36" s="157"/>
      <c r="G36" s="11">
        <v>3</v>
      </c>
      <c r="H36" s="123">
        <f>IF(I36=1,G36,IF(I36=2,G37,IF(I36=3,G38,G39)))</f>
        <v>0</v>
      </c>
      <c r="I36" s="77">
        <v>4</v>
      </c>
      <c r="J36" s="41"/>
      <c r="K36" s="125" t="s">
        <v>60</v>
      </c>
      <c r="L36" s="125"/>
      <c r="M36" s="125"/>
      <c r="N36" s="125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45"/>
    </row>
    <row r="37" spans="2:25" ht="16.5" customHeight="1">
      <c r="B37" s="113"/>
      <c r="C37" s="134"/>
      <c r="D37" s="134"/>
      <c r="E37" s="157"/>
      <c r="F37" s="157"/>
      <c r="G37" s="11">
        <v>2</v>
      </c>
      <c r="H37" s="142"/>
      <c r="I37" s="36"/>
      <c r="J37" s="41"/>
      <c r="K37" s="127" t="s">
        <v>61</v>
      </c>
      <c r="L37" s="127"/>
      <c r="M37" s="127"/>
      <c r="N37" s="127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45"/>
    </row>
    <row r="38" spans="2:25" ht="16.5" customHeight="1">
      <c r="B38" s="113"/>
      <c r="C38" s="134"/>
      <c r="D38" s="134"/>
      <c r="E38" s="157"/>
      <c r="F38" s="157"/>
      <c r="G38" s="11">
        <v>1</v>
      </c>
      <c r="H38" s="142"/>
      <c r="I38" s="36"/>
      <c r="J38" s="41"/>
      <c r="K38" s="127" t="s">
        <v>62</v>
      </c>
      <c r="L38" s="127"/>
      <c r="M38" s="127"/>
      <c r="N38" s="127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45"/>
    </row>
    <row r="39" spans="2:25" ht="16.5" customHeight="1">
      <c r="B39" s="113"/>
      <c r="C39" s="134"/>
      <c r="D39" s="134"/>
      <c r="E39" s="157"/>
      <c r="F39" s="157"/>
      <c r="G39" s="11">
        <v>0</v>
      </c>
      <c r="H39" s="143"/>
      <c r="I39" s="49"/>
      <c r="J39" s="41"/>
      <c r="K39" s="129" t="s">
        <v>58</v>
      </c>
      <c r="L39" s="129"/>
      <c r="M39" s="129"/>
      <c r="N39" s="129"/>
      <c r="O39" s="29"/>
      <c r="P39" s="130"/>
      <c r="Q39" s="130"/>
      <c r="R39" s="130"/>
      <c r="S39" s="130"/>
      <c r="T39" s="130"/>
      <c r="U39" s="130"/>
      <c r="V39" s="130"/>
      <c r="W39" s="130"/>
      <c r="X39" s="130"/>
      <c r="Y39" s="131"/>
    </row>
    <row r="40" spans="2:25" ht="18" customHeight="1">
      <c r="B40" s="183" t="s">
        <v>71</v>
      </c>
      <c r="C40" s="184"/>
      <c r="D40" s="184"/>
      <c r="E40" s="184"/>
      <c r="F40" s="185"/>
      <c r="G40" s="11">
        <f>G36+G33+G30+G26+G23+G20+G17+G14+G11+G8</f>
        <v>34</v>
      </c>
      <c r="H40" s="93">
        <f>SUM(H8:H39)</f>
        <v>0</v>
      </c>
      <c r="I40" s="50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6" spans="3:6" ht="13.5">
      <c r="C46" s="53" t="s">
        <v>35</v>
      </c>
      <c r="D46" s="54" t="s">
        <v>38</v>
      </c>
      <c r="E46" s="54"/>
      <c r="F46" s="91"/>
    </row>
    <row r="47" spans="3:6" ht="13.5">
      <c r="C47" s="53"/>
      <c r="D47" s="105" t="s">
        <v>80</v>
      </c>
      <c r="E47" s="54"/>
      <c r="F47" s="91"/>
    </row>
    <row r="48" spans="3:6" ht="13.5">
      <c r="C48" s="53"/>
      <c r="D48" s="54" t="s">
        <v>36</v>
      </c>
      <c r="E48" s="54"/>
      <c r="F48" s="91"/>
    </row>
    <row r="49" spans="3:6" ht="13.5">
      <c r="C49" s="53"/>
      <c r="D49" s="105" t="s">
        <v>81</v>
      </c>
      <c r="E49" s="54"/>
      <c r="F49" s="91"/>
    </row>
    <row r="50" spans="3:6" ht="13.5">
      <c r="C50" s="53"/>
      <c r="D50" s="54" t="s">
        <v>39</v>
      </c>
      <c r="E50" s="54"/>
      <c r="F50" s="91"/>
    </row>
    <row r="51" spans="3:6" ht="13.5">
      <c r="C51" s="53"/>
      <c r="D51" s="55" t="s">
        <v>40</v>
      </c>
      <c r="E51" s="54"/>
      <c r="F51" s="91"/>
    </row>
    <row r="52" spans="3:6" ht="13.5">
      <c r="C52" s="53"/>
      <c r="D52" s="54" t="s">
        <v>41</v>
      </c>
      <c r="E52" s="54"/>
      <c r="F52" s="91"/>
    </row>
    <row r="53" spans="3:6" ht="13.5">
      <c r="C53" s="53"/>
      <c r="D53" s="55" t="s">
        <v>42</v>
      </c>
      <c r="E53" s="54"/>
      <c r="F53" s="91"/>
    </row>
    <row r="54" spans="3:6" ht="13.5">
      <c r="C54" s="53"/>
      <c r="D54" s="54" t="s">
        <v>43</v>
      </c>
      <c r="E54" s="54"/>
      <c r="F54" s="91"/>
    </row>
    <row r="55" spans="3:6" ht="13.5">
      <c r="C55" s="53"/>
      <c r="D55" s="54" t="s">
        <v>44</v>
      </c>
      <c r="E55" s="54"/>
      <c r="F55" s="91"/>
    </row>
    <row r="56" spans="3:6" ht="13.5">
      <c r="C56" s="53"/>
      <c r="D56" s="54" t="s">
        <v>45</v>
      </c>
      <c r="E56" s="54"/>
      <c r="F56" s="91"/>
    </row>
    <row r="57" spans="3:6" ht="13.5">
      <c r="C57" s="53"/>
      <c r="D57" s="54" t="s">
        <v>46</v>
      </c>
      <c r="E57" s="54"/>
      <c r="F57" s="92"/>
    </row>
    <row r="58" spans="3:6" ht="13.5">
      <c r="C58" s="53"/>
      <c r="D58" s="54" t="s">
        <v>47</v>
      </c>
      <c r="E58" s="54"/>
      <c r="F58" s="92"/>
    </row>
    <row r="59" spans="3:6" ht="13.5">
      <c r="C59" s="53"/>
      <c r="D59" s="54" t="s">
        <v>37</v>
      </c>
      <c r="E59" s="54"/>
      <c r="F59" s="91"/>
    </row>
    <row r="60" spans="3:6" ht="13.5">
      <c r="C60" s="53"/>
      <c r="D60" s="56" t="s">
        <v>48</v>
      </c>
      <c r="E60" s="54"/>
      <c r="F60" s="91"/>
    </row>
    <row r="61" spans="3:6" ht="13.5">
      <c r="C61" s="53"/>
      <c r="D61" s="54" t="s">
        <v>49</v>
      </c>
      <c r="E61" s="55"/>
      <c r="F61" s="92"/>
    </row>
    <row r="62" spans="3:5" ht="13.5">
      <c r="C62" s="53"/>
      <c r="D62" s="54" t="s">
        <v>50</v>
      </c>
      <c r="E62" s="55"/>
    </row>
    <row r="63" spans="3:5" ht="13.5">
      <c r="C63" s="53"/>
      <c r="D63" s="54" t="s">
        <v>51</v>
      </c>
      <c r="E63" s="5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21">
    <mergeCell ref="K36:N36"/>
    <mergeCell ref="K37:N37"/>
    <mergeCell ref="K38:N38"/>
    <mergeCell ref="K39:N39"/>
    <mergeCell ref="B30:B39"/>
    <mergeCell ref="C33:D35"/>
    <mergeCell ref="E33:F35"/>
    <mergeCell ref="H33:H35"/>
    <mergeCell ref="J33:L33"/>
    <mergeCell ref="M33:W33"/>
    <mergeCell ref="B40:F40"/>
    <mergeCell ref="P39:Y39"/>
    <mergeCell ref="C36:D39"/>
    <mergeCell ref="E36:F39"/>
    <mergeCell ref="H36:H39"/>
    <mergeCell ref="C30:D32"/>
    <mergeCell ref="E30:F32"/>
    <mergeCell ref="H30:H32"/>
    <mergeCell ref="K30:Y30"/>
    <mergeCell ref="J35:V35"/>
    <mergeCell ref="AB30:AD30"/>
    <mergeCell ref="J34:N34"/>
    <mergeCell ref="O34:P34"/>
    <mergeCell ref="K31:Y31"/>
    <mergeCell ref="K32:N32"/>
    <mergeCell ref="P32:Y32"/>
    <mergeCell ref="AB26:AD29"/>
    <mergeCell ref="W35:Y35"/>
    <mergeCell ref="AE26:AG29"/>
    <mergeCell ref="AH26:AJ29"/>
    <mergeCell ref="K27:N27"/>
    <mergeCell ref="K28:N28"/>
    <mergeCell ref="K29:N29"/>
    <mergeCell ref="P29:Y29"/>
    <mergeCell ref="AE30:AG30"/>
    <mergeCell ref="AH30:AJ30"/>
    <mergeCell ref="J25:V25"/>
    <mergeCell ref="W25:Y25"/>
    <mergeCell ref="AB25:AD25"/>
    <mergeCell ref="AE25:AG25"/>
    <mergeCell ref="AH25:AJ25"/>
    <mergeCell ref="C26:D29"/>
    <mergeCell ref="E26:F29"/>
    <mergeCell ref="H26:H29"/>
    <mergeCell ref="K26:N26"/>
    <mergeCell ref="AA26:AA29"/>
    <mergeCell ref="J24:O24"/>
    <mergeCell ref="P24:R24"/>
    <mergeCell ref="U24:Y24"/>
    <mergeCell ref="AB24:AD24"/>
    <mergeCell ref="AE24:AG24"/>
    <mergeCell ref="AH24:AJ24"/>
    <mergeCell ref="AB20:AD22"/>
    <mergeCell ref="AE20:AG22"/>
    <mergeCell ref="AH20:AJ22"/>
    <mergeCell ref="K21:Y21"/>
    <mergeCell ref="K22:N22"/>
    <mergeCell ref="P22:Y22"/>
    <mergeCell ref="C20:D25"/>
    <mergeCell ref="E20:F22"/>
    <mergeCell ref="H20:H22"/>
    <mergeCell ref="K20:Y20"/>
    <mergeCell ref="AA20:AA22"/>
    <mergeCell ref="E23:F25"/>
    <mergeCell ref="H23:H25"/>
    <mergeCell ref="L23:M23"/>
    <mergeCell ref="Q23:R23"/>
    <mergeCell ref="V23:W23"/>
    <mergeCell ref="AE17:AF17"/>
    <mergeCell ref="AH17:AI17"/>
    <mergeCell ref="J18:N18"/>
    <mergeCell ref="O18:P18"/>
    <mergeCell ref="AA18:AA19"/>
    <mergeCell ref="AB18:AD19"/>
    <mergeCell ref="AE18:AG19"/>
    <mergeCell ref="AH18:AJ19"/>
    <mergeCell ref="J19:V19"/>
    <mergeCell ref="W19:Y19"/>
    <mergeCell ref="C17:D19"/>
    <mergeCell ref="E17:F19"/>
    <mergeCell ref="H17:H19"/>
    <mergeCell ref="J17:L17"/>
    <mergeCell ref="M17:W17"/>
    <mergeCell ref="AB17:AC17"/>
    <mergeCell ref="AA14:AA16"/>
    <mergeCell ref="AB14:AD16"/>
    <mergeCell ref="AE14:AG16"/>
    <mergeCell ref="AH14:AJ16"/>
    <mergeCell ref="K15:Y15"/>
    <mergeCell ref="K16:N16"/>
    <mergeCell ref="P16:Y16"/>
    <mergeCell ref="K13:N13"/>
    <mergeCell ref="P13:Y13"/>
    <mergeCell ref="AB13:AD13"/>
    <mergeCell ref="AE13:AG13"/>
    <mergeCell ref="AH13:AJ13"/>
    <mergeCell ref="B14:B29"/>
    <mergeCell ref="C14:D16"/>
    <mergeCell ref="E14:F16"/>
    <mergeCell ref="H14:H16"/>
    <mergeCell ref="K14:Y14"/>
    <mergeCell ref="V8:W8"/>
    <mergeCell ref="J9:O9"/>
    <mergeCell ref="P9:R9"/>
    <mergeCell ref="J10:V10"/>
    <mergeCell ref="W10:Y10"/>
    <mergeCell ref="C11:D13"/>
    <mergeCell ref="E11:F13"/>
    <mergeCell ref="H11:H13"/>
    <mergeCell ref="K11:Y11"/>
    <mergeCell ref="K12:Y12"/>
    <mergeCell ref="L2:Y4"/>
    <mergeCell ref="J5:Y5"/>
    <mergeCell ref="C7:F7"/>
    <mergeCell ref="I7:Y7"/>
    <mergeCell ref="B8:B13"/>
    <mergeCell ref="C8:D10"/>
    <mergeCell ref="E8:F10"/>
    <mergeCell ref="H8:H10"/>
    <mergeCell ref="L8:M8"/>
    <mergeCell ref="Q8:R8"/>
  </mergeCells>
  <conditionalFormatting sqref="AB23:AJ23 AB25 AE30 AB14 AB17:AB18 AD17:AJ17 AE18 AH18 AE14 AH14 AB20 AB30 AH30 AE25 AH25 AE20 AH20">
    <cfRule type="expression" priority="3" dxfId="8" stopIfTrue="1">
      <formula>#REF!&lt;#REF!</formula>
    </cfRule>
  </conditionalFormatting>
  <conditionalFormatting sqref="AB13:AJ13">
    <cfRule type="expression" priority="20" dxfId="8" stopIfTrue="1">
      <formula>#REF!&lt;$Z$42</formula>
    </cfRule>
  </conditionalFormatting>
  <dataValidations count="6">
    <dataValidation type="list" allowBlank="1" showInputMessage="1" sqref="M17:W17 M33:W33">
      <formula1>$D$46:$D$61</formula1>
    </dataValidation>
    <dataValidation type="list" allowBlank="1" showInputMessage="1" showErrorMessage="1" sqref="AB20:AJ22">
      <formula1>"６,３,０"</formula1>
    </dataValidation>
    <dataValidation type="list" allowBlank="1" showInputMessage="1" showErrorMessage="1" sqref="AB14:AJ16">
      <formula1>"２,1,０"</formula1>
    </dataValidation>
    <dataValidation type="list" allowBlank="1" showInputMessage="1" showErrorMessage="1" sqref="AB26:AJ29">
      <formula1>"３,２,１,０"</formula1>
    </dataValidation>
    <dataValidation type="custom" allowBlank="1" showInputMessage="1" showErrorMessage="1" prompt="少数第１位まで入力&#10;成績点がない場合「65」を入力" sqref="L8:M8 Q8:R8 V8:W8 L23:M23 Q23:R23 V23:W23 AB23:AJ23">
      <formula1>L8-ROUNDDOWN(L8,1)=0</formula1>
    </dataValidation>
    <dataValidation type="custom" allowBlank="1" showInputMessage="1" showErrorMessage="1" prompt="少数第１位まで入力" sqref="O34:P34 O18:P18">
      <formula1>O34-ROUNDDOWN(O34,1)=0</formula1>
    </dataValidation>
  </dataValidation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J66"/>
  <sheetViews>
    <sheetView showGridLines="0" view="pageBreakPreview" zoomScaleSheetLayoutView="100" workbookViewId="0" topLeftCell="G10">
      <selection activeCell="AB33" sqref="AB33:AD33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8.00390625" style="1" customWidth="1"/>
    <col min="5" max="6" width="14.00390625" style="1" customWidth="1"/>
    <col min="7" max="8" width="8.625" style="1" customWidth="1"/>
    <col min="9" max="9" width="1.625" style="2" customWidth="1"/>
    <col min="10" max="24" width="2.375" style="1" customWidth="1"/>
    <col min="25" max="25" width="10.875" style="1" customWidth="1"/>
    <col min="26" max="26" width="1.625" style="1" customWidth="1"/>
    <col min="27" max="27" width="9.00390625" style="3" customWidth="1"/>
    <col min="28" max="32" width="4.125" style="3" customWidth="1"/>
    <col min="33" max="36" width="4.125" style="4" customWidth="1"/>
    <col min="37" max="16384" width="9.00390625" style="1" customWidth="1"/>
  </cols>
  <sheetData>
    <row r="1" ht="12"/>
    <row r="2" spans="2:34" s="19" customFormat="1" ht="18.75" customHeight="1">
      <c r="B2" s="66" t="s">
        <v>74</v>
      </c>
      <c r="C2" s="67"/>
      <c r="D2" s="67"/>
      <c r="E2" s="67"/>
      <c r="F2" s="67"/>
      <c r="I2" s="57"/>
      <c r="L2" s="107" t="s">
        <v>70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AA2" s="58"/>
      <c r="AB2" s="58"/>
      <c r="AC2" s="58"/>
      <c r="AD2" s="58"/>
      <c r="AE2" s="58"/>
      <c r="AF2" s="58"/>
      <c r="AG2" s="59"/>
      <c r="AH2" s="59"/>
    </row>
    <row r="3" spans="2:36" ht="27" customHeight="1">
      <c r="B3" s="60"/>
      <c r="C3" s="60"/>
      <c r="D3" s="60"/>
      <c r="E3" s="68"/>
      <c r="F3" s="68"/>
      <c r="G3" s="69" t="s">
        <v>63</v>
      </c>
      <c r="H3" s="68"/>
      <c r="I3" s="70"/>
      <c r="J3" s="68"/>
      <c r="K3" s="9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AI3" s="1"/>
      <c r="AJ3" s="1"/>
    </row>
    <row r="4" spans="2:36" ht="18.75" customHeight="1">
      <c r="B4" s="61"/>
      <c r="C4" s="61"/>
      <c r="D4" s="61"/>
      <c r="K4" s="9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AI4" s="1"/>
      <c r="AJ4" s="1"/>
    </row>
    <row r="5" spans="2:36" ht="19.5" customHeight="1">
      <c r="B5" s="62"/>
      <c r="C5" s="62"/>
      <c r="D5" s="62"/>
      <c r="E5" s="5"/>
      <c r="F5" s="5"/>
      <c r="H5" s="95"/>
      <c r="I5" s="96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AI5" s="1"/>
      <c r="AJ5" s="1"/>
    </row>
    <row r="6" ht="10.5" customHeight="1"/>
    <row r="7" spans="2:36" s="8" customFormat="1" ht="37.5" customHeight="1">
      <c r="B7" s="6" t="s">
        <v>0</v>
      </c>
      <c r="C7" s="229" t="s">
        <v>1</v>
      </c>
      <c r="D7" s="229"/>
      <c r="E7" s="229"/>
      <c r="F7" s="229"/>
      <c r="G7" s="7" t="s">
        <v>2</v>
      </c>
      <c r="H7" s="94" t="s">
        <v>69</v>
      </c>
      <c r="I7" s="110" t="s">
        <v>3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2"/>
      <c r="AA7" s="9"/>
      <c r="AB7" s="9"/>
      <c r="AC7" s="9"/>
      <c r="AD7" s="9"/>
      <c r="AE7" s="9"/>
      <c r="AF7" s="9"/>
      <c r="AG7" s="10"/>
      <c r="AH7" s="10"/>
      <c r="AI7" s="10"/>
      <c r="AJ7" s="10"/>
    </row>
    <row r="8" spans="2:27" ht="16.5" customHeight="1">
      <c r="B8" s="230" t="s">
        <v>4</v>
      </c>
      <c r="C8" s="114" t="s">
        <v>5</v>
      </c>
      <c r="D8" s="114"/>
      <c r="E8" s="114" t="s">
        <v>90</v>
      </c>
      <c r="F8" s="114"/>
      <c r="G8" s="11">
        <v>2</v>
      </c>
      <c r="H8" s="115">
        <f>W10</f>
        <v>0</v>
      </c>
      <c r="I8" s="12"/>
      <c r="J8" s="13"/>
      <c r="K8" s="14" t="s">
        <v>6</v>
      </c>
      <c r="L8" s="116">
        <v>65</v>
      </c>
      <c r="M8" s="116"/>
      <c r="N8" s="13"/>
      <c r="O8" s="13"/>
      <c r="P8" s="14" t="s">
        <v>7</v>
      </c>
      <c r="Q8" s="116">
        <v>65</v>
      </c>
      <c r="R8" s="116"/>
      <c r="S8" s="13"/>
      <c r="T8" s="13"/>
      <c r="U8" s="14" t="s">
        <v>8</v>
      </c>
      <c r="V8" s="116">
        <v>65</v>
      </c>
      <c r="W8" s="116"/>
      <c r="X8" s="15"/>
      <c r="Y8" s="16"/>
      <c r="AA8" s="81" t="s">
        <v>9</v>
      </c>
    </row>
    <row r="9" spans="2:25" ht="16.5" customHeight="1">
      <c r="B9" s="231"/>
      <c r="C9" s="114"/>
      <c r="D9" s="114"/>
      <c r="E9" s="114"/>
      <c r="F9" s="114"/>
      <c r="G9" s="71" t="s">
        <v>55</v>
      </c>
      <c r="H9" s="115"/>
      <c r="I9" s="18"/>
      <c r="J9" s="117" t="s">
        <v>10</v>
      </c>
      <c r="K9" s="117"/>
      <c r="L9" s="117"/>
      <c r="M9" s="117"/>
      <c r="N9" s="117"/>
      <c r="O9" s="117"/>
      <c r="P9" s="118">
        <f>ROUND((ROUNDDOWN(L8,1)+ROUNDDOWN(Q8,1)+ROUNDDOWN(V8,1))/3,1)</f>
        <v>65</v>
      </c>
      <c r="Q9" s="118"/>
      <c r="R9" s="118"/>
      <c r="S9" s="19" t="s">
        <v>11</v>
      </c>
      <c r="T9" s="20" t="s">
        <v>12</v>
      </c>
      <c r="U9" s="21"/>
      <c r="V9" s="21"/>
      <c r="W9" s="21"/>
      <c r="X9" s="21"/>
      <c r="Y9" s="22"/>
    </row>
    <row r="10" spans="2:25" ht="16.5" customHeight="1">
      <c r="B10" s="231"/>
      <c r="C10" s="114"/>
      <c r="D10" s="114"/>
      <c r="E10" s="114"/>
      <c r="F10" s="114"/>
      <c r="G10" s="11">
        <v>0</v>
      </c>
      <c r="H10" s="115"/>
      <c r="I10" s="23"/>
      <c r="J10" s="119" t="str">
        <f>"（"&amp;FIXED(G8,1)&amp;"×（"&amp;FIXED(P9,1)&amp;"－70）÷10） ="</f>
        <v>（2.0×（65.0－70）÷10） =</v>
      </c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20">
        <f>IF(P9&gt;80,G8,IF(P9&lt;70,0,ROUND(G8*(P9-70)/10,1)))</f>
        <v>0</v>
      </c>
      <c r="X10" s="120"/>
      <c r="Y10" s="121"/>
    </row>
    <row r="11" spans="2:25" ht="16.5" customHeight="1">
      <c r="B11" s="231"/>
      <c r="C11" s="122" t="s">
        <v>13</v>
      </c>
      <c r="D11" s="122"/>
      <c r="E11" s="114" t="s">
        <v>91</v>
      </c>
      <c r="F11" s="114"/>
      <c r="G11" s="11">
        <v>2</v>
      </c>
      <c r="H11" s="123">
        <f>IF(I11=1,G11,IF(I11=2,G12,G13))</f>
        <v>0</v>
      </c>
      <c r="I11" s="24">
        <v>3</v>
      </c>
      <c r="J11" s="25"/>
      <c r="K11" s="125" t="s">
        <v>56</v>
      </c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6"/>
    </row>
    <row r="12" spans="2:25" ht="16.5" customHeight="1">
      <c r="B12" s="231"/>
      <c r="C12" s="122"/>
      <c r="D12" s="122"/>
      <c r="E12" s="114"/>
      <c r="F12" s="114"/>
      <c r="G12" s="11">
        <v>1</v>
      </c>
      <c r="H12" s="124"/>
      <c r="I12" s="26"/>
      <c r="J12" s="27"/>
      <c r="K12" s="127" t="s">
        <v>57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8"/>
    </row>
    <row r="13" spans="2:25" ht="16.5" customHeight="1">
      <c r="B13" s="231"/>
      <c r="C13" s="122"/>
      <c r="D13" s="122"/>
      <c r="E13" s="114"/>
      <c r="F13" s="114"/>
      <c r="G13" s="11">
        <v>0</v>
      </c>
      <c r="H13" s="124"/>
      <c r="I13" s="26"/>
      <c r="J13" s="27"/>
      <c r="K13" s="129" t="s">
        <v>58</v>
      </c>
      <c r="L13" s="129"/>
      <c r="M13" s="129"/>
      <c r="N13" s="129"/>
      <c r="O13" s="29"/>
      <c r="P13" s="130"/>
      <c r="Q13" s="130"/>
      <c r="R13" s="130"/>
      <c r="S13" s="130"/>
      <c r="T13" s="130"/>
      <c r="U13" s="130"/>
      <c r="V13" s="130"/>
      <c r="W13" s="130"/>
      <c r="X13" s="130"/>
      <c r="Y13" s="131"/>
    </row>
    <row r="14" spans="2:25" ht="16.5" customHeight="1">
      <c r="B14" s="231"/>
      <c r="C14" s="122" t="s">
        <v>59</v>
      </c>
      <c r="D14" s="122"/>
      <c r="E14" s="114" t="s">
        <v>67</v>
      </c>
      <c r="F14" s="114"/>
      <c r="G14" s="11">
        <v>2</v>
      </c>
      <c r="H14" s="123">
        <f>IF(I14=1,G14,IF(I14=2,G15,G16))</f>
        <v>0</v>
      </c>
      <c r="I14" s="24">
        <v>3</v>
      </c>
      <c r="J14" s="25"/>
      <c r="K14" s="135" t="s">
        <v>78</v>
      </c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6"/>
    </row>
    <row r="15" spans="2:36" ht="16.5" customHeight="1">
      <c r="B15" s="231"/>
      <c r="C15" s="122"/>
      <c r="D15" s="122"/>
      <c r="E15" s="114"/>
      <c r="F15" s="114"/>
      <c r="G15" s="11">
        <v>1</v>
      </c>
      <c r="H15" s="124"/>
      <c r="I15" s="26"/>
      <c r="J15" s="27"/>
      <c r="K15" s="140" t="s">
        <v>79</v>
      </c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1"/>
      <c r="AA15" s="28" t="s">
        <v>68</v>
      </c>
      <c r="AB15" s="28"/>
      <c r="AC15" s="28"/>
      <c r="AD15" s="28"/>
      <c r="AE15" s="28"/>
      <c r="AF15" s="28"/>
      <c r="AG15" s="28"/>
      <c r="AH15" s="28"/>
      <c r="AI15" s="28"/>
      <c r="AJ15" s="28"/>
    </row>
    <row r="16" spans="2:36" ht="16.5" customHeight="1">
      <c r="B16" s="232"/>
      <c r="C16" s="122"/>
      <c r="D16" s="122"/>
      <c r="E16" s="114"/>
      <c r="F16" s="114"/>
      <c r="G16" s="11">
        <v>0</v>
      </c>
      <c r="H16" s="124"/>
      <c r="I16" s="26"/>
      <c r="J16" s="27"/>
      <c r="K16" s="129" t="s">
        <v>58</v>
      </c>
      <c r="L16" s="129"/>
      <c r="M16" s="129"/>
      <c r="N16" s="129"/>
      <c r="O16" s="29"/>
      <c r="P16" s="130"/>
      <c r="Q16" s="130"/>
      <c r="R16" s="130"/>
      <c r="S16" s="130"/>
      <c r="T16" s="130"/>
      <c r="U16" s="130"/>
      <c r="V16" s="130"/>
      <c r="W16" s="130"/>
      <c r="X16" s="130"/>
      <c r="Y16" s="131"/>
      <c r="AA16" s="30"/>
      <c r="AB16" s="132" t="s">
        <v>14</v>
      </c>
      <c r="AC16" s="132"/>
      <c r="AD16" s="132"/>
      <c r="AE16" s="132" t="s">
        <v>15</v>
      </c>
      <c r="AF16" s="132"/>
      <c r="AG16" s="132"/>
      <c r="AH16" s="132" t="s">
        <v>16</v>
      </c>
      <c r="AI16" s="132"/>
      <c r="AJ16" s="133"/>
    </row>
    <row r="17" spans="2:36" ht="16.5" customHeight="1">
      <c r="B17" s="113" t="s">
        <v>17</v>
      </c>
      <c r="C17" s="134" t="s">
        <v>18</v>
      </c>
      <c r="D17" s="134"/>
      <c r="E17" s="114" t="s">
        <v>52</v>
      </c>
      <c r="F17" s="114"/>
      <c r="G17" s="11">
        <v>3</v>
      </c>
      <c r="H17" s="123">
        <f>IF(I17=1,G17,IF(I17=2,G18,G19))</f>
        <v>0</v>
      </c>
      <c r="I17" s="24">
        <v>3</v>
      </c>
      <c r="J17" s="25"/>
      <c r="K17" s="135" t="s">
        <v>82</v>
      </c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6"/>
      <c r="AA17" s="233" t="str">
        <f>+E17</f>
        <v>保有資格</v>
      </c>
      <c r="AB17" s="138">
        <v>0</v>
      </c>
      <c r="AC17" s="138"/>
      <c r="AD17" s="138"/>
      <c r="AE17" s="138">
        <v>0</v>
      </c>
      <c r="AF17" s="138"/>
      <c r="AG17" s="138"/>
      <c r="AH17" s="138">
        <v>0</v>
      </c>
      <c r="AI17" s="138"/>
      <c r="AJ17" s="139"/>
    </row>
    <row r="18" spans="2:36" ht="16.5" customHeight="1">
      <c r="B18" s="113"/>
      <c r="C18" s="134"/>
      <c r="D18" s="134"/>
      <c r="E18" s="114"/>
      <c r="F18" s="114"/>
      <c r="G18" s="11">
        <v>1.5</v>
      </c>
      <c r="H18" s="124"/>
      <c r="I18" s="26"/>
      <c r="J18" s="27"/>
      <c r="K18" s="140" t="s">
        <v>82</v>
      </c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1"/>
      <c r="AA18" s="233"/>
      <c r="AB18" s="138"/>
      <c r="AC18" s="138"/>
      <c r="AD18" s="138"/>
      <c r="AE18" s="138"/>
      <c r="AF18" s="138"/>
      <c r="AG18" s="138"/>
      <c r="AH18" s="138"/>
      <c r="AI18" s="138"/>
      <c r="AJ18" s="139"/>
    </row>
    <row r="19" spans="2:36" ht="16.5" customHeight="1">
      <c r="B19" s="113"/>
      <c r="C19" s="134"/>
      <c r="D19" s="134"/>
      <c r="E19" s="114"/>
      <c r="F19" s="114"/>
      <c r="G19" s="11">
        <v>0</v>
      </c>
      <c r="H19" s="124"/>
      <c r="I19" s="32"/>
      <c r="J19" s="33"/>
      <c r="K19" s="129" t="s">
        <v>58</v>
      </c>
      <c r="L19" s="129"/>
      <c r="M19" s="129"/>
      <c r="N19" s="129"/>
      <c r="O19" s="103"/>
      <c r="P19" s="130"/>
      <c r="Q19" s="130"/>
      <c r="R19" s="130"/>
      <c r="S19" s="130"/>
      <c r="T19" s="130"/>
      <c r="U19" s="130"/>
      <c r="V19" s="130"/>
      <c r="W19" s="130"/>
      <c r="X19" s="130"/>
      <c r="Y19" s="131"/>
      <c r="AA19" s="233"/>
      <c r="AB19" s="138"/>
      <c r="AC19" s="138"/>
      <c r="AD19" s="138"/>
      <c r="AE19" s="138"/>
      <c r="AF19" s="138"/>
      <c r="AG19" s="138"/>
      <c r="AH19" s="138"/>
      <c r="AI19" s="138"/>
      <c r="AJ19" s="139"/>
    </row>
    <row r="20" spans="2:36" ht="16.5" customHeight="1">
      <c r="B20" s="113"/>
      <c r="C20" s="122" t="s">
        <v>19</v>
      </c>
      <c r="D20" s="122"/>
      <c r="E20" s="114" t="s">
        <v>76</v>
      </c>
      <c r="F20" s="114"/>
      <c r="G20" s="11">
        <v>3</v>
      </c>
      <c r="H20" s="123">
        <f>W22</f>
        <v>0</v>
      </c>
      <c r="I20" s="49"/>
      <c r="J20" s="117" t="s">
        <v>20</v>
      </c>
      <c r="K20" s="117"/>
      <c r="L20" s="117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01"/>
      <c r="Y20" s="102"/>
      <c r="AA20" s="31" t="s">
        <v>21</v>
      </c>
      <c r="AB20" s="145">
        <v>25</v>
      </c>
      <c r="AC20" s="145"/>
      <c r="AD20" s="34" t="s">
        <v>22</v>
      </c>
      <c r="AE20" s="145">
        <v>25</v>
      </c>
      <c r="AF20" s="145"/>
      <c r="AG20" s="34" t="s">
        <v>22</v>
      </c>
      <c r="AH20" s="145">
        <v>25</v>
      </c>
      <c r="AI20" s="145"/>
      <c r="AJ20" s="35" t="s">
        <v>22</v>
      </c>
    </row>
    <row r="21" spans="2:36" ht="16.5" customHeight="1">
      <c r="B21" s="113"/>
      <c r="C21" s="122"/>
      <c r="D21" s="122"/>
      <c r="E21" s="114"/>
      <c r="F21" s="114"/>
      <c r="G21" s="71" t="s">
        <v>55</v>
      </c>
      <c r="H21" s="142"/>
      <c r="I21" s="36"/>
      <c r="J21" s="117" t="s">
        <v>23</v>
      </c>
      <c r="K21" s="117"/>
      <c r="L21" s="117"/>
      <c r="M21" s="117"/>
      <c r="N21" s="117"/>
      <c r="O21" s="146">
        <v>25</v>
      </c>
      <c r="P21" s="146"/>
      <c r="Q21" s="19" t="s">
        <v>22</v>
      </c>
      <c r="R21" s="19"/>
      <c r="S21" s="37"/>
      <c r="T21" s="38"/>
      <c r="U21" s="38"/>
      <c r="V21" s="38"/>
      <c r="W21" s="38"/>
      <c r="X21" s="38"/>
      <c r="Y21" s="39"/>
      <c r="AA21" s="233" t="s">
        <v>24</v>
      </c>
      <c r="AB21" s="147">
        <f>IF(AB20&gt;50,G20,IF(AB20&lt;25,0,ROUND(G20*(AB20-25)/25,1)))</f>
        <v>0</v>
      </c>
      <c r="AC21" s="147"/>
      <c r="AD21" s="147"/>
      <c r="AE21" s="147">
        <f>IF(AE20&gt;50,G20,IF(AE20&lt;25,0,ROUND(G20*(AE20-25)/25,1)))</f>
        <v>0</v>
      </c>
      <c r="AF21" s="147"/>
      <c r="AG21" s="147"/>
      <c r="AH21" s="147">
        <f>IF(AH20&gt;50,G20,IF(AH20&lt;25,0,ROUND(G20*(AH20-25)/25,1)))</f>
        <v>0</v>
      </c>
      <c r="AI21" s="147"/>
      <c r="AJ21" s="148"/>
    </row>
    <row r="22" spans="2:36" ht="16.5" customHeight="1">
      <c r="B22" s="113"/>
      <c r="C22" s="122"/>
      <c r="D22" s="122"/>
      <c r="E22" s="114"/>
      <c r="F22" s="114"/>
      <c r="G22" s="11">
        <v>0</v>
      </c>
      <c r="H22" s="143"/>
      <c r="I22" s="23"/>
      <c r="J22" s="149" t="str">
        <f>IF(O21&lt;=25,"25単位以下　＝","（"&amp;FIXED(G20,1)&amp;"×（"&amp;FIXED(O21,1)&amp;"－25）÷25）） =")</f>
        <v>25単位以下　＝</v>
      </c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20">
        <f>IF(O21&gt;50,G20,IF(O21&lt;25,0,ROUND(G20*(O21-25)/25,1)))</f>
        <v>0</v>
      </c>
      <c r="X22" s="120"/>
      <c r="Y22" s="121"/>
      <c r="AA22" s="233"/>
      <c r="AB22" s="147">
        <f>IF(T21&gt;50,L20,IF(T21&lt;25,0,ROUND(L20*(T21-25)/25,1)))</f>
        <v>0</v>
      </c>
      <c r="AC22" s="147"/>
      <c r="AD22" s="147"/>
      <c r="AE22" s="147">
        <f>IF(W21&gt;50,O20,IF(W21&lt;25,0,ROUND(O20*(W21-25)/25,1)))</f>
        <v>0</v>
      </c>
      <c r="AF22" s="147"/>
      <c r="AG22" s="147"/>
      <c r="AH22" s="147">
        <f>IF(Z21&gt;50,R20,IF(Z21&lt;25,0,ROUND(R20*(Z21-25)/25,1)))</f>
        <v>0</v>
      </c>
      <c r="AI22" s="147"/>
      <c r="AJ22" s="148"/>
    </row>
    <row r="23" spans="2:36" ht="16.5" customHeight="1">
      <c r="B23" s="113"/>
      <c r="C23" s="134" t="s">
        <v>25</v>
      </c>
      <c r="D23" s="134"/>
      <c r="E23" s="114" t="s">
        <v>93</v>
      </c>
      <c r="F23" s="114"/>
      <c r="G23" s="11">
        <v>6</v>
      </c>
      <c r="H23" s="123">
        <f>IF(I23=1,G23,IF(I23=2,G24,G25))</f>
        <v>0</v>
      </c>
      <c r="I23" s="40">
        <v>3</v>
      </c>
      <c r="J23" s="41"/>
      <c r="K23" s="135" t="s">
        <v>83</v>
      </c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6"/>
      <c r="AA23" s="233" t="s">
        <v>26</v>
      </c>
      <c r="AB23" s="138">
        <v>6</v>
      </c>
      <c r="AC23" s="138"/>
      <c r="AD23" s="138"/>
      <c r="AE23" s="138">
        <v>0</v>
      </c>
      <c r="AF23" s="138"/>
      <c r="AG23" s="138"/>
      <c r="AH23" s="138">
        <v>3</v>
      </c>
      <c r="AI23" s="138"/>
      <c r="AJ23" s="139"/>
    </row>
    <row r="24" spans="2:36" ht="16.5" customHeight="1">
      <c r="B24" s="113"/>
      <c r="C24" s="134"/>
      <c r="D24" s="134"/>
      <c r="E24" s="114"/>
      <c r="F24" s="114"/>
      <c r="G24" s="11">
        <v>3</v>
      </c>
      <c r="H24" s="124"/>
      <c r="I24" s="36"/>
      <c r="J24" s="41"/>
      <c r="K24" s="140" t="s">
        <v>84</v>
      </c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1"/>
      <c r="AA24" s="233"/>
      <c r="AB24" s="138"/>
      <c r="AC24" s="138"/>
      <c r="AD24" s="138"/>
      <c r="AE24" s="138"/>
      <c r="AF24" s="138"/>
      <c r="AG24" s="138"/>
      <c r="AH24" s="138"/>
      <c r="AI24" s="138"/>
      <c r="AJ24" s="139"/>
    </row>
    <row r="25" spans="2:36" ht="16.5" customHeight="1">
      <c r="B25" s="113"/>
      <c r="C25" s="134"/>
      <c r="D25" s="134"/>
      <c r="E25" s="114"/>
      <c r="F25" s="114"/>
      <c r="G25" s="11">
        <v>0</v>
      </c>
      <c r="H25" s="124"/>
      <c r="I25" s="32"/>
      <c r="J25" s="41"/>
      <c r="K25" s="129" t="s">
        <v>58</v>
      </c>
      <c r="L25" s="129"/>
      <c r="M25" s="129"/>
      <c r="N25" s="129"/>
      <c r="O25" s="29"/>
      <c r="P25" s="130"/>
      <c r="Q25" s="130"/>
      <c r="R25" s="130"/>
      <c r="S25" s="130"/>
      <c r="T25" s="130"/>
      <c r="U25" s="130"/>
      <c r="V25" s="130"/>
      <c r="W25" s="130"/>
      <c r="X25" s="130"/>
      <c r="Y25" s="131"/>
      <c r="AA25" s="233"/>
      <c r="AB25" s="138"/>
      <c r="AC25" s="138"/>
      <c r="AD25" s="138"/>
      <c r="AE25" s="138"/>
      <c r="AF25" s="138"/>
      <c r="AG25" s="138"/>
      <c r="AH25" s="138"/>
      <c r="AI25" s="138"/>
      <c r="AJ25" s="139"/>
    </row>
    <row r="26" spans="2:36" ht="16.5" customHeight="1">
      <c r="B26" s="113"/>
      <c r="C26" s="134"/>
      <c r="D26" s="134"/>
      <c r="E26" s="114" t="s">
        <v>92</v>
      </c>
      <c r="F26" s="114"/>
      <c r="G26" s="11">
        <v>6</v>
      </c>
      <c r="H26" s="115">
        <f>W28</f>
        <v>0</v>
      </c>
      <c r="I26" s="12"/>
      <c r="J26" s="13"/>
      <c r="K26" s="14" t="s">
        <v>6</v>
      </c>
      <c r="L26" s="116">
        <v>65</v>
      </c>
      <c r="M26" s="116"/>
      <c r="N26" s="13"/>
      <c r="O26" s="13"/>
      <c r="P26" s="14" t="s">
        <v>7</v>
      </c>
      <c r="Q26" s="116">
        <v>65</v>
      </c>
      <c r="R26" s="116"/>
      <c r="S26" s="13"/>
      <c r="T26" s="13"/>
      <c r="U26" s="14" t="s">
        <v>8</v>
      </c>
      <c r="V26" s="116">
        <v>65</v>
      </c>
      <c r="W26" s="116"/>
      <c r="X26" s="15"/>
      <c r="Y26" s="16"/>
      <c r="AA26" s="31" t="s">
        <v>27</v>
      </c>
      <c r="AB26" s="42">
        <v>65</v>
      </c>
      <c r="AC26" s="42">
        <v>65</v>
      </c>
      <c r="AD26" s="42">
        <v>65</v>
      </c>
      <c r="AE26" s="42">
        <v>65</v>
      </c>
      <c r="AF26" s="42">
        <v>65</v>
      </c>
      <c r="AG26" s="42">
        <v>65</v>
      </c>
      <c r="AH26" s="42">
        <v>65</v>
      </c>
      <c r="AI26" s="42">
        <v>65</v>
      </c>
      <c r="AJ26" s="43">
        <v>65</v>
      </c>
    </row>
    <row r="27" spans="2:36" ht="16.5" customHeight="1">
      <c r="B27" s="113"/>
      <c r="C27" s="134"/>
      <c r="D27" s="134"/>
      <c r="E27" s="114"/>
      <c r="F27" s="114"/>
      <c r="G27" s="71" t="s">
        <v>55</v>
      </c>
      <c r="H27" s="115"/>
      <c r="I27" s="18"/>
      <c r="J27" s="117" t="s">
        <v>10</v>
      </c>
      <c r="K27" s="117"/>
      <c r="L27" s="117"/>
      <c r="M27" s="117"/>
      <c r="N27" s="117"/>
      <c r="O27" s="117"/>
      <c r="P27" s="118">
        <f>ROUND((ROUNDDOWN(L26,1)+ROUNDDOWN(Q26,1)+ROUNDDOWN(V26,1))/3,1)</f>
        <v>65</v>
      </c>
      <c r="Q27" s="118"/>
      <c r="R27" s="118"/>
      <c r="S27" s="19" t="s">
        <v>11</v>
      </c>
      <c r="T27" s="20" t="s">
        <v>12</v>
      </c>
      <c r="U27" s="150"/>
      <c r="V27" s="150"/>
      <c r="W27" s="150"/>
      <c r="X27" s="150"/>
      <c r="Y27" s="151"/>
      <c r="AA27" s="44" t="s">
        <v>28</v>
      </c>
      <c r="AB27" s="152">
        <f>ROUND((ROUNDDOWN(AB26,1)+ROUNDDOWN(AC26,1)+ROUNDDOWN(AD26,1))/3,1)</f>
        <v>65</v>
      </c>
      <c r="AC27" s="153"/>
      <c r="AD27" s="154"/>
      <c r="AE27" s="155">
        <f>ROUND((AE26+AF26+AG26)/3,1)</f>
        <v>65</v>
      </c>
      <c r="AF27" s="155"/>
      <c r="AG27" s="155"/>
      <c r="AH27" s="155">
        <f>ROUND((AH26+AI26+AJ26)/3,1)</f>
        <v>65</v>
      </c>
      <c r="AI27" s="155"/>
      <c r="AJ27" s="156"/>
    </row>
    <row r="28" spans="2:36" ht="16.5" customHeight="1">
      <c r="B28" s="113"/>
      <c r="C28" s="134"/>
      <c r="D28" s="134"/>
      <c r="E28" s="114"/>
      <c r="F28" s="114"/>
      <c r="G28" s="11">
        <v>0</v>
      </c>
      <c r="H28" s="115"/>
      <c r="I28" s="23"/>
      <c r="J28" s="119" t="str">
        <f>"（"&amp;FIXED(G26,1)&amp;"×（"&amp;FIXED(P27,1)&amp;"－70）÷10） ="</f>
        <v>（6.0×（65.0－70）÷10） =</v>
      </c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20">
        <f>IF(P27&gt;80,G26,IF(P27&lt;70,0,ROUND(G26*(P27-70)/10,1)))</f>
        <v>0</v>
      </c>
      <c r="X28" s="120"/>
      <c r="Y28" s="121"/>
      <c r="AA28" s="44" t="s">
        <v>29</v>
      </c>
      <c r="AB28" s="147">
        <f>IF(AB27&gt;80,G26,IF(AB27&lt;70,0,ROUND(G26*(AB27-70)/10,1)))</f>
        <v>0</v>
      </c>
      <c r="AC28" s="147"/>
      <c r="AD28" s="147"/>
      <c r="AE28" s="147">
        <f>IF(AE27&gt;80,G26,IF(AE27&lt;70,0,ROUND(G26*(AE27-70)/10,1)))</f>
        <v>0</v>
      </c>
      <c r="AF28" s="147"/>
      <c r="AG28" s="147"/>
      <c r="AH28" s="147">
        <f>IF(AH27&gt;80,G26,IF(AH27&lt;70,0,ROUND(G26*(AH27-70)/10,1)))</f>
        <v>0</v>
      </c>
      <c r="AI28" s="147"/>
      <c r="AJ28" s="148"/>
    </row>
    <row r="29" spans="2:36" ht="16.5" customHeight="1">
      <c r="B29" s="113"/>
      <c r="C29" s="134" t="s">
        <v>30</v>
      </c>
      <c r="D29" s="134"/>
      <c r="E29" s="157" t="s">
        <v>53</v>
      </c>
      <c r="F29" s="157"/>
      <c r="G29" s="11">
        <v>5</v>
      </c>
      <c r="H29" s="123">
        <f>IF(I29=1,G29,IF(I29=2,G30,IF(I29=3,G31,G32)))</f>
        <v>0</v>
      </c>
      <c r="I29" s="24">
        <v>4</v>
      </c>
      <c r="J29" s="25"/>
      <c r="K29" s="125" t="s">
        <v>60</v>
      </c>
      <c r="L29" s="125"/>
      <c r="M29" s="125"/>
      <c r="N29" s="125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45"/>
      <c r="AA29" s="234" t="str">
        <f>+E29</f>
        <v>手持ち業務件数</v>
      </c>
      <c r="AB29" s="161">
        <v>5</v>
      </c>
      <c r="AC29" s="162"/>
      <c r="AD29" s="163"/>
      <c r="AE29" s="161">
        <v>5</v>
      </c>
      <c r="AF29" s="162"/>
      <c r="AG29" s="163"/>
      <c r="AH29" s="161">
        <v>5</v>
      </c>
      <c r="AI29" s="162"/>
      <c r="AJ29" s="237"/>
    </row>
    <row r="30" spans="2:36" ht="16.5" customHeight="1">
      <c r="B30" s="113"/>
      <c r="C30" s="134"/>
      <c r="D30" s="134"/>
      <c r="E30" s="157"/>
      <c r="F30" s="157"/>
      <c r="G30" s="11">
        <v>3</v>
      </c>
      <c r="H30" s="142"/>
      <c r="I30" s="26"/>
      <c r="J30" s="27"/>
      <c r="K30" s="127" t="s">
        <v>61</v>
      </c>
      <c r="L30" s="127"/>
      <c r="M30" s="127"/>
      <c r="N30" s="127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45"/>
      <c r="AA30" s="235"/>
      <c r="AB30" s="164"/>
      <c r="AC30" s="165"/>
      <c r="AD30" s="166"/>
      <c r="AE30" s="164"/>
      <c r="AF30" s="165"/>
      <c r="AG30" s="166"/>
      <c r="AH30" s="164"/>
      <c r="AI30" s="165"/>
      <c r="AJ30" s="238"/>
    </row>
    <row r="31" spans="2:36" ht="16.5" customHeight="1">
      <c r="B31" s="113"/>
      <c r="C31" s="134"/>
      <c r="D31" s="134"/>
      <c r="E31" s="157"/>
      <c r="F31" s="157"/>
      <c r="G31" s="11">
        <v>1</v>
      </c>
      <c r="H31" s="142"/>
      <c r="I31" s="26"/>
      <c r="J31" s="27"/>
      <c r="K31" s="127" t="s">
        <v>62</v>
      </c>
      <c r="L31" s="127"/>
      <c r="M31" s="127"/>
      <c r="N31" s="127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45"/>
      <c r="AA31" s="235"/>
      <c r="AB31" s="164"/>
      <c r="AC31" s="165"/>
      <c r="AD31" s="166"/>
      <c r="AE31" s="164"/>
      <c r="AF31" s="165"/>
      <c r="AG31" s="166"/>
      <c r="AH31" s="164"/>
      <c r="AI31" s="165"/>
      <c r="AJ31" s="238"/>
    </row>
    <row r="32" spans="2:36" ht="16.5" customHeight="1">
      <c r="B32" s="113"/>
      <c r="C32" s="134"/>
      <c r="D32" s="134"/>
      <c r="E32" s="157"/>
      <c r="F32" s="157"/>
      <c r="G32" s="11">
        <v>0</v>
      </c>
      <c r="H32" s="143"/>
      <c r="I32" s="26"/>
      <c r="J32" s="33"/>
      <c r="K32" s="129" t="s">
        <v>58</v>
      </c>
      <c r="L32" s="129"/>
      <c r="M32" s="129"/>
      <c r="N32" s="129"/>
      <c r="O32" s="29"/>
      <c r="P32" s="130"/>
      <c r="Q32" s="130"/>
      <c r="R32" s="130"/>
      <c r="S32" s="130"/>
      <c r="T32" s="130"/>
      <c r="U32" s="130"/>
      <c r="V32" s="130"/>
      <c r="W32" s="130"/>
      <c r="X32" s="130"/>
      <c r="Y32" s="131"/>
      <c r="AA32" s="236"/>
      <c r="AB32" s="167"/>
      <c r="AC32" s="168"/>
      <c r="AD32" s="169"/>
      <c r="AE32" s="167"/>
      <c r="AF32" s="168"/>
      <c r="AG32" s="169"/>
      <c r="AH32" s="167"/>
      <c r="AI32" s="168"/>
      <c r="AJ32" s="239"/>
    </row>
    <row r="33" spans="2:36" ht="16.5" customHeight="1">
      <c r="B33" s="113" t="s">
        <v>31</v>
      </c>
      <c r="C33" s="134" t="s">
        <v>18</v>
      </c>
      <c r="D33" s="134"/>
      <c r="E33" s="157" t="s">
        <v>52</v>
      </c>
      <c r="F33" s="157"/>
      <c r="G33" s="11">
        <v>3</v>
      </c>
      <c r="H33" s="123">
        <f>IF(I33=1,G33,IF(I33=2,G34,G35))</f>
        <v>0</v>
      </c>
      <c r="I33" s="24">
        <v>3</v>
      </c>
      <c r="J33" s="25"/>
      <c r="K33" s="135" t="s">
        <v>85</v>
      </c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AA33" s="46" t="s">
        <v>32</v>
      </c>
      <c r="AB33" s="180">
        <f>AB17+AB21+AB23+AB28+AB29</f>
        <v>11</v>
      </c>
      <c r="AC33" s="181"/>
      <c r="AD33" s="182"/>
      <c r="AE33" s="176">
        <f>AE17+AE21+AE23+AE28+AE29</f>
        <v>5</v>
      </c>
      <c r="AF33" s="177"/>
      <c r="AG33" s="178"/>
      <c r="AH33" s="176">
        <f>AH17+AH21+AH23+AH28+AH29</f>
        <v>8</v>
      </c>
      <c r="AI33" s="177"/>
      <c r="AJ33" s="179"/>
    </row>
    <row r="34" spans="2:36" ht="16.5" customHeight="1">
      <c r="B34" s="113"/>
      <c r="C34" s="134"/>
      <c r="D34" s="134"/>
      <c r="E34" s="157"/>
      <c r="F34" s="157"/>
      <c r="G34" s="11">
        <v>1.5</v>
      </c>
      <c r="H34" s="124"/>
      <c r="I34" s="26"/>
      <c r="J34" s="27"/>
      <c r="K34" s="140" t="s">
        <v>85</v>
      </c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1"/>
      <c r="AA34" s="28" t="s">
        <v>33</v>
      </c>
      <c r="AB34" s="47"/>
      <c r="AC34" s="47"/>
      <c r="AD34" s="47"/>
      <c r="AE34" s="47"/>
      <c r="AF34" s="47"/>
      <c r="AG34" s="47"/>
      <c r="AH34" s="47"/>
      <c r="AI34" s="47"/>
      <c r="AJ34" s="47"/>
    </row>
    <row r="35" spans="2:36" ht="16.5" customHeight="1">
      <c r="B35" s="113"/>
      <c r="C35" s="134"/>
      <c r="D35" s="134"/>
      <c r="E35" s="157"/>
      <c r="F35" s="157"/>
      <c r="G35" s="11">
        <v>0</v>
      </c>
      <c r="H35" s="124"/>
      <c r="I35" s="32"/>
      <c r="J35" s="33"/>
      <c r="K35" s="129" t="s">
        <v>58</v>
      </c>
      <c r="L35" s="129"/>
      <c r="M35" s="129"/>
      <c r="N35" s="129"/>
      <c r="O35" s="103"/>
      <c r="P35" s="130"/>
      <c r="Q35" s="130"/>
      <c r="R35" s="130"/>
      <c r="S35" s="130"/>
      <c r="T35" s="130"/>
      <c r="U35" s="130"/>
      <c r="V35" s="130"/>
      <c r="W35" s="130"/>
      <c r="X35" s="130"/>
      <c r="Y35" s="131"/>
      <c r="AA35" s="48" t="s">
        <v>34</v>
      </c>
      <c r="AB35" s="28"/>
      <c r="AC35" s="28"/>
      <c r="AD35" s="28"/>
      <c r="AE35" s="28"/>
      <c r="AF35" s="28"/>
      <c r="AG35" s="28"/>
      <c r="AH35" s="28"/>
      <c r="AI35" s="28"/>
      <c r="AJ35" s="28"/>
    </row>
    <row r="36" spans="2:25" ht="16.5" customHeight="1">
      <c r="B36" s="113"/>
      <c r="C36" s="122" t="s">
        <v>19</v>
      </c>
      <c r="D36" s="122"/>
      <c r="E36" s="114" t="s">
        <v>76</v>
      </c>
      <c r="F36" s="114"/>
      <c r="G36" s="11">
        <v>3</v>
      </c>
      <c r="H36" s="123">
        <f>W38</f>
        <v>0</v>
      </c>
      <c r="I36" s="49"/>
      <c r="J36" s="117" t="s">
        <v>20</v>
      </c>
      <c r="K36" s="117"/>
      <c r="L36" s="11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01"/>
      <c r="Y36" s="102"/>
    </row>
    <row r="37" spans="2:25" ht="16.5" customHeight="1">
      <c r="B37" s="113"/>
      <c r="C37" s="122"/>
      <c r="D37" s="122"/>
      <c r="E37" s="114"/>
      <c r="F37" s="114"/>
      <c r="G37" s="71" t="s">
        <v>55</v>
      </c>
      <c r="H37" s="142"/>
      <c r="I37" s="36"/>
      <c r="J37" s="117" t="s">
        <v>23</v>
      </c>
      <c r="K37" s="117"/>
      <c r="L37" s="117"/>
      <c r="M37" s="117"/>
      <c r="N37" s="117"/>
      <c r="O37" s="146">
        <v>25</v>
      </c>
      <c r="P37" s="146"/>
      <c r="Q37" s="19" t="s">
        <v>22</v>
      </c>
      <c r="R37" s="19"/>
      <c r="S37" s="37"/>
      <c r="T37" s="38"/>
      <c r="U37" s="38"/>
      <c r="V37" s="38"/>
      <c r="W37" s="38"/>
      <c r="X37" s="38"/>
      <c r="Y37" s="39"/>
    </row>
    <row r="38" spans="2:25" ht="16.5" customHeight="1">
      <c r="B38" s="113"/>
      <c r="C38" s="122"/>
      <c r="D38" s="122"/>
      <c r="E38" s="114"/>
      <c r="F38" s="114"/>
      <c r="G38" s="11">
        <v>0</v>
      </c>
      <c r="H38" s="143"/>
      <c r="I38" s="23"/>
      <c r="J38" s="149" t="str">
        <f>IF(O37&lt;=25,"25単位以下　＝","（"&amp;FIXED(G36,1)&amp;"×（"&amp;FIXED(O37,1)&amp;"－25）÷25）） =")</f>
        <v>25単位以下　＝</v>
      </c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20">
        <f>IF(O37&gt;50,G36,IF(O37&lt;25,0,ROUND(G36*(O37-25)/25,1)))</f>
        <v>0</v>
      </c>
      <c r="X38" s="120"/>
      <c r="Y38" s="121"/>
    </row>
    <row r="39" spans="2:25" ht="16.5" customHeight="1">
      <c r="B39" s="113"/>
      <c r="C39" s="134" t="s">
        <v>30</v>
      </c>
      <c r="D39" s="134"/>
      <c r="E39" s="157" t="s">
        <v>53</v>
      </c>
      <c r="F39" s="157"/>
      <c r="G39" s="11">
        <v>5</v>
      </c>
      <c r="H39" s="123">
        <f>IF(I39=1,G39,IF(I39=2,G40,IF(I39=3,G41,G42)))</f>
        <v>0</v>
      </c>
      <c r="I39" s="40">
        <v>4</v>
      </c>
      <c r="J39" s="41"/>
      <c r="K39" s="125" t="s">
        <v>60</v>
      </c>
      <c r="L39" s="125"/>
      <c r="M39" s="125"/>
      <c r="N39" s="125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45"/>
    </row>
    <row r="40" spans="2:25" ht="16.5" customHeight="1">
      <c r="B40" s="113"/>
      <c r="C40" s="134"/>
      <c r="D40" s="134"/>
      <c r="E40" s="157"/>
      <c r="F40" s="157"/>
      <c r="G40" s="11">
        <v>3</v>
      </c>
      <c r="H40" s="142"/>
      <c r="I40" s="36"/>
      <c r="J40" s="41"/>
      <c r="K40" s="127" t="s">
        <v>61</v>
      </c>
      <c r="L40" s="127"/>
      <c r="M40" s="127"/>
      <c r="N40" s="127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45"/>
    </row>
    <row r="41" spans="2:25" ht="16.5" customHeight="1">
      <c r="B41" s="113"/>
      <c r="C41" s="134"/>
      <c r="D41" s="134"/>
      <c r="E41" s="157"/>
      <c r="F41" s="157"/>
      <c r="G41" s="11">
        <v>1</v>
      </c>
      <c r="H41" s="142"/>
      <c r="I41" s="36"/>
      <c r="J41" s="41"/>
      <c r="K41" s="127" t="s">
        <v>62</v>
      </c>
      <c r="L41" s="127"/>
      <c r="M41" s="127"/>
      <c r="N41" s="127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45"/>
    </row>
    <row r="42" spans="2:25" ht="16.5" customHeight="1">
      <c r="B42" s="113"/>
      <c r="C42" s="134"/>
      <c r="D42" s="134"/>
      <c r="E42" s="157"/>
      <c r="F42" s="157"/>
      <c r="G42" s="11">
        <v>0</v>
      </c>
      <c r="H42" s="143"/>
      <c r="I42" s="49"/>
      <c r="J42" s="41"/>
      <c r="K42" s="129" t="s">
        <v>58</v>
      </c>
      <c r="L42" s="129"/>
      <c r="M42" s="129"/>
      <c r="N42" s="129"/>
      <c r="O42" s="29"/>
      <c r="P42" s="130"/>
      <c r="Q42" s="130"/>
      <c r="R42" s="130"/>
      <c r="S42" s="130"/>
      <c r="T42" s="130"/>
      <c r="U42" s="130"/>
      <c r="V42" s="130"/>
      <c r="W42" s="130"/>
      <c r="X42" s="130"/>
      <c r="Y42" s="131"/>
    </row>
    <row r="43" spans="2:25" ht="18" customHeight="1">
      <c r="B43" s="183" t="s">
        <v>71</v>
      </c>
      <c r="C43" s="184"/>
      <c r="D43" s="184"/>
      <c r="E43" s="184"/>
      <c r="F43" s="185"/>
      <c r="G43" s="11">
        <f>G39+G36+G33+G29+G26+G23+G20+G17+G14+G11+G8</f>
        <v>40</v>
      </c>
      <c r="H43" s="93">
        <f>SUM(H8:H42)</f>
        <v>0</v>
      </c>
      <c r="I43" s="50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2"/>
    </row>
    <row r="49" spans="3:6" ht="13.5">
      <c r="C49" s="53" t="s">
        <v>35</v>
      </c>
      <c r="D49" s="54" t="s">
        <v>38</v>
      </c>
      <c r="E49" s="54"/>
      <c r="F49" s="54"/>
    </row>
    <row r="50" spans="3:6" ht="13.5">
      <c r="C50" s="53"/>
      <c r="D50" s="105" t="s">
        <v>80</v>
      </c>
      <c r="E50" s="54"/>
      <c r="F50" s="54"/>
    </row>
    <row r="51" spans="3:6" ht="13.5">
      <c r="C51" s="53"/>
      <c r="D51" s="54" t="s">
        <v>36</v>
      </c>
      <c r="E51" s="54"/>
      <c r="F51" s="54"/>
    </row>
    <row r="52" spans="3:6" ht="13.5">
      <c r="C52" s="53"/>
      <c r="D52" s="105" t="s">
        <v>81</v>
      </c>
      <c r="E52" s="54"/>
      <c r="F52" s="54"/>
    </row>
    <row r="53" spans="3:6" ht="13.5">
      <c r="C53" s="53"/>
      <c r="D53" s="54" t="s">
        <v>39</v>
      </c>
      <c r="E53" s="54"/>
      <c r="F53" s="54"/>
    </row>
    <row r="54" spans="3:6" ht="13.5">
      <c r="C54" s="53"/>
      <c r="D54" s="55" t="s">
        <v>40</v>
      </c>
      <c r="E54" s="54"/>
      <c r="F54" s="54"/>
    </row>
    <row r="55" spans="3:6" ht="13.5">
      <c r="C55" s="53"/>
      <c r="D55" s="54" t="s">
        <v>41</v>
      </c>
      <c r="E55" s="54"/>
      <c r="F55" s="54"/>
    </row>
    <row r="56" spans="3:6" ht="13.5">
      <c r="C56" s="53"/>
      <c r="D56" s="55" t="s">
        <v>42</v>
      </c>
      <c r="E56" s="54"/>
      <c r="F56" s="54"/>
    </row>
    <row r="57" spans="3:6" ht="13.5">
      <c r="C57" s="53"/>
      <c r="D57" s="54" t="s">
        <v>43</v>
      </c>
      <c r="E57" s="54"/>
      <c r="F57" s="54"/>
    </row>
    <row r="58" spans="3:6" ht="13.5">
      <c r="C58" s="53"/>
      <c r="D58" s="54" t="s">
        <v>44</v>
      </c>
      <c r="E58" s="54"/>
      <c r="F58" s="54"/>
    </row>
    <row r="59" spans="3:6" ht="13.5">
      <c r="C59" s="53"/>
      <c r="D59" s="54" t="s">
        <v>45</v>
      </c>
      <c r="E59" s="54"/>
      <c r="F59" s="54"/>
    </row>
    <row r="60" spans="3:6" ht="13.5">
      <c r="C60" s="53"/>
      <c r="D60" s="54" t="s">
        <v>46</v>
      </c>
      <c r="E60" s="54"/>
      <c r="F60" s="55"/>
    </row>
    <row r="61" spans="3:6" ht="13.5">
      <c r="C61" s="53"/>
      <c r="D61" s="54" t="s">
        <v>47</v>
      </c>
      <c r="E61" s="54"/>
      <c r="F61" s="55"/>
    </row>
    <row r="62" spans="3:6" ht="13.5">
      <c r="C62" s="53"/>
      <c r="D62" s="54" t="s">
        <v>37</v>
      </c>
      <c r="E62" s="54"/>
      <c r="F62" s="54"/>
    </row>
    <row r="63" spans="3:6" ht="13.5">
      <c r="C63" s="53"/>
      <c r="D63" s="56" t="s">
        <v>48</v>
      </c>
      <c r="E63" s="54"/>
      <c r="F63" s="54"/>
    </row>
    <row r="64" spans="3:6" ht="13.5">
      <c r="C64" s="53"/>
      <c r="D64" s="54" t="s">
        <v>49</v>
      </c>
      <c r="E64" s="55"/>
      <c r="F64" s="56"/>
    </row>
    <row r="65" spans="3:5" ht="13.5">
      <c r="C65" s="53"/>
      <c r="D65" s="54" t="s">
        <v>50</v>
      </c>
      <c r="E65" s="55"/>
    </row>
    <row r="66" spans="3:5" ht="13.5">
      <c r="C66" s="53"/>
      <c r="D66" s="54" t="s">
        <v>51</v>
      </c>
      <c r="E66" s="5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28">
    <mergeCell ref="B43:F43"/>
    <mergeCell ref="C39:D42"/>
    <mergeCell ref="E39:F42"/>
    <mergeCell ref="H39:H42"/>
    <mergeCell ref="K39:N39"/>
    <mergeCell ref="K40:N40"/>
    <mergeCell ref="K41:N41"/>
    <mergeCell ref="K42:N42"/>
    <mergeCell ref="B33:B42"/>
    <mergeCell ref="C36:D38"/>
    <mergeCell ref="C33:D35"/>
    <mergeCell ref="E33:F35"/>
    <mergeCell ref="H33:H35"/>
    <mergeCell ref="K33:Y33"/>
    <mergeCell ref="J38:V38"/>
    <mergeCell ref="J37:N37"/>
    <mergeCell ref="O37:P37"/>
    <mergeCell ref="K34:Y34"/>
    <mergeCell ref="K35:N35"/>
    <mergeCell ref="E36:F38"/>
    <mergeCell ref="H36:H38"/>
    <mergeCell ref="J36:L36"/>
    <mergeCell ref="M36:W36"/>
    <mergeCell ref="W38:Y38"/>
    <mergeCell ref="P42:Y42"/>
    <mergeCell ref="AH29:AJ32"/>
    <mergeCell ref="K30:N30"/>
    <mergeCell ref="K31:N31"/>
    <mergeCell ref="K32:N32"/>
    <mergeCell ref="P32:Y32"/>
    <mergeCell ref="P35:Y35"/>
    <mergeCell ref="AE33:AG33"/>
    <mergeCell ref="AH33:AJ33"/>
    <mergeCell ref="AB33:AD33"/>
    <mergeCell ref="C29:D32"/>
    <mergeCell ref="E29:F32"/>
    <mergeCell ref="H29:H32"/>
    <mergeCell ref="K29:N29"/>
    <mergeCell ref="AA29:AA32"/>
    <mergeCell ref="AB29:AD32"/>
    <mergeCell ref="AE29:AG32"/>
    <mergeCell ref="AH27:AJ27"/>
    <mergeCell ref="J28:V28"/>
    <mergeCell ref="W28:Y28"/>
    <mergeCell ref="AB28:AD28"/>
    <mergeCell ref="AE28:AG28"/>
    <mergeCell ref="AH28:AJ28"/>
    <mergeCell ref="V26:W26"/>
    <mergeCell ref="J27:O27"/>
    <mergeCell ref="P27:R27"/>
    <mergeCell ref="U27:Y27"/>
    <mergeCell ref="AB27:AD27"/>
    <mergeCell ref="AE27:AG27"/>
    <mergeCell ref="AB23:AD25"/>
    <mergeCell ref="AE23:AG25"/>
    <mergeCell ref="AH23:AJ25"/>
    <mergeCell ref="K24:Y24"/>
    <mergeCell ref="K25:N25"/>
    <mergeCell ref="P25:Y25"/>
    <mergeCell ref="W22:Y22"/>
    <mergeCell ref="C23:D28"/>
    <mergeCell ref="E23:F25"/>
    <mergeCell ref="H23:H25"/>
    <mergeCell ref="K23:Y23"/>
    <mergeCell ref="AA23:AA25"/>
    <mergeCell ref="E26:F28"/>
    <mergeCell ref="H26:H28"/>
    <mergeCell ref="L26:M26"/>
    <mergeCell ref="Q26:R26"/>
    <mergeCell ref="AB20:AC20"/>
    <mergeCell ref="AE20:AF20"/>
    <mergeCell ref="AH20:AI20"/>
    <mergeCell ref="J21:N21"/>
    <mergeCell ref="O21:P21"/>
    <mergeCell ref="AA21:AA22"/>
    <mergeCell ref="AB21:AD22"/>
    <mergeCell ref="AE21:AG22"/>
    <mergeCell ref="AH21:AJ22"/>
    <mergeCell ref="J22:V22"/>
    <mergeCell ref="AE17:AG19"/>
    <mergeCell ref="AH17:AJ19"/>
    <mergeCell ref="K18:Y18"/>
    <mergeCell ref="K19:N19"/>
    <mergeCell ref="P19:Y19"/>
    <mergeCell ref="C20:D22"/>
    <mergeCell ref="E20:F22"/>
    <mergeCell ref="H20:H22"/>
    <mergeCell ref="J20:L20"/>
    <mergeCell ref="M20:W20"/>
    <mergeCell ref="AB16:AD16"/>
    <mergeCell ref="AE16:AG16"/>
    <mergeCell ref="AH16:AJ16"/>
    <mergeCell ref="B17:B32"/>
    <mergeCell ref="C17:D19"/>
    <mergeCell ref="E17:F19"/>
    <mergeCell ref="H17:H19"/>
    <mergeCell ref="K17:Y17"/>
    <mergeCell ref="AA17:AA19"/>
    <mergeCell ref="AB17:AD19"/>
    <mergeCell ref="K13:N13"/>
    <mergeCell ref="P13:Y13"/>
    <mergeCell ref="C14:D16"/>
    <mergeCell ref="E14:F16"/>
    <mergeCell ref="H14:H16"/>
    <mergeCell ref="K14:Y14"/>
    <mergeCell ref="K15:Y15"/>
    <mergeCell ref="K16:N16"/>
    <mergeCell ref="P16:Y16"/>
    <mergeCell ref="V8:W8"/>
    <mergeCell ref="J9:O9"/>
    <mergeCell ref="P9:R9"/>
    <mergeCell ref="J10:V10"/>
    <mergeCell ref="W10:Y10"/>
    <mergeCell ref="C11:D13"/>
    <mergeCell ref="E11:F13"/>
    <mergeCell ref="H11:H13"/>
    <mergeCell ref="K11:Y11"/>
    <mergeCell ref="K12:Y12"/>
    <mergeCell ref="L2:Y4"/>
    <mergeCell ref="J5:Y5"/>
    <mergeCell ref="C7:F7"/>
    <mergeCell ref="I7:Y7"/>
    <mergeCell ref="B8:B16"/>
    <mergeCell ref="C8:D10"/>
    <mergeCell ref="E8:F10"/>
    <mergeCell ref="H8:H10"/>
    <mergeCell ref="L8:M8"/>
    <mergeCell ref="Q8:R8"/>
  </mergeCells>
  <conditionalFormatting sqref="AB26:AJ26 AB28 AE33 AB17 AB20:AB21 AD20:AJ20 AE21 AH21 AB23 AB33 AH33 AE28 AH28 AE17 AH17 AE23 AH23">
    <cfRule type="expression" priority="2" dxfId="8" stopIfTrue="1">
      <formula>#REF!&lt;$Z$48</formula>
    </cfRule>
  </conditionalFormatting>
  <conditionalFormatting sqref="AB16:AJ16">
    <cfRule type="expression" priority="1" dxfId="8" stopIfTrue="1">
      <formula>#REF!&lt;$Z$52</formula>
    </cfRule>
  </conditionalFormatting>
  <dataValidations count="6">
    <dataValidation type="list" allowBlank="1" showInputMessage="1" sqref="M20:W20 M36:W36">
      <formula1>$D$49:$D$64</formula1>
    </dataValidation>
    <dataValidation type="list" allowBlank="1" showInputMessage="1" showErrorMessage="1" sqref="AB29:AJ32">
      <formula1>"５,３,１,０"</formula1>
    </dataValidation>
    <dataValidation type="list" allowBlank="1" showInputMessage="1" showErrorMessage="1" sqref="AB23:AJ25">
      <formula1>"６,３,０"</formula1>
    </dataValidation>
    <dataValidation type="list" allowBlank="1" showInputMessage="1" showErrorMessage="1" sqref="AB17:AJ19">
      <formula1>"３,１．５,０"</formula1>
    </dataValidation>
    <dataValidation type="custom" allowBlank="1" showInputMessage="1" showErrorMessage="1" prompt="少数第１位まで入力" sqref="O37:P37 O21:P21">
      <formula1>O37-ROUNDDOWN(O37,1)=0</formula1>
    </dataValidation>
    <dataValidation type="custom" allowBlank="1" showInputMessage="1" showErrorMessage="1" prompt="少数第１位まで入力&#10;成績点がない場合「65」を入力" sqref="V26:W26 AB26:AJ26 L8:M8 V8:W8 Q8:R8 L26:M26 Q26:R26">
      <formula1>V26-ROUNDDOWN(V26,1)=0</formula1>
    </dataValidation>
  </dataValidation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J63"/>
  <sheetViews>
    <sheetView showGridLines="0" tabSelected="1" view="pageBreakPreview" zoomScaleSheetLayoutView="100" workbookViewId="0" topLeftCell="A7">
      <selection activeCell="AB20" sqref="AB20:AD22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8.00390625" style="1" customWidth="1"/>
    <col min="5" max="6" width="14.00390625" style="1" customWidth="1"/>
    <col min="7" max="8" width="8.625" style="1" customWidth="1"/>
    <col min="9" max="9" width="1.625" style="2" customWidth="1"/>
    <col min="10" max="24" width="2.375" style="1" customWidth="1"/>
    <col min="25" max="25" width="10.875" style="1" customWidth="1"/>
    <col min="26" max="26" width="1.625" style="1" customWidth="1"/>
    <col min="27" max="27" width="9.00390625" style="3" customWidth="1"/>
    <col min="28" max="32" width="4.125" style="3" customWidth="1"/>
    <col min="33" max="36" width="4.125" style="4" customWidth="1"/>
    <col min="37" max="16384" width="9.00390625" style="1" customWidth="1"/>
  </cols>
  <sheetData>
    <row r="1" ht="12"/>
    <row r="2" spans="2:34" s="19" customFormat="1" ht="18.75" customHeight="1">
      <c r="B2" s="66" t="s">
        <v>94</v>
      </c>
      <c r="C2" s="67"/>
      <c r="D2" s="67"/>
      <c r="E2" s="67"/>
      <c r="F2" s="67"/>
      <c r="I2" s="57"/>
      <c r="L2" s="107" t="s">
        <v>70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AA2" s="58"/>
      <c r="AB2" s="58"/>
      <c r="AC2" s="58"/>
      <c r="AD2" s="58"/>
      <c r="AE2" s="58"/>
      <c r="AF2" s="58"/>
      <c r="AG2" s="59"/>
      <c r="AH2" s="59"/>
    </row>
    <row r="3" spans="2:36" ht="27" customHeight="1">
      <c r="B3" s="60"/>
      <c r="C3" s="60"/>
      <c r="D3" s="60"/>
      <c r="E3" s="68"/>
      <c r="F3" s="68"/>
      <c r="G3" s="69" t="s">
        <v>63</v>
      </c>
      <c r="H3" s="68"/>
      <c r="I3" s="70"/>
      <c r="J3" s="68"/>
      <c r="K3" s="106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AI3" s="1"/>
      <c r="AJ3" s="1"/>
    </row>
    <row r="4" spans="2:36" ht="18.75" customHeight="1">
      <c r="B4" s="61"/>
      <c r="C4" s="61"/>
      <c r="D4" s="61"/>
      <c r="K4" s="106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AI4" s="1"/>
      <c r="AJ4" s="1"/>
    </row>
    <row r="5" spans="2:36" ht="19.5" customHeight="1">
      <c r="B5" s="62"/>
      <c r="C5" s="62"/>
      <c r="D5" s="62"/>
      <c r="E5" s="5"/>
      <c r="F5" s="5"/>
      <c r="H5" s="95"/>
      <c r="I5" s="96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AI5" s="1"/>
      <c r="AJ5" s="1"/>
    </row>
    <row r="6" ht="10.5" customHeight="1"/>
    <row r="7" spans="2:36" s="8" customFormat="1" ht="37.5" customHeight="1">
      <c r="B7" s="6" t="s">
        <v>0</v>
      </c>
      <c r="C7" s="229" t="s">
        <v>1</v>
      </c>
      <c r="D7" s="229"/>
      <c r="E7" s="229"/>
      <c r="F7" s="229"/>
      <c r="G7" s="7" t="s">
        <v>2</v>
      </c>
      <c r="H7" s="94" t="s">
        <v>69</v>
      </c>
      <c r="I7" s="110" t="s">
        <v>3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2"/>
      <c r="AA7" s="9"/>
      <c r="AB7" s="9"/>
      <c r="AC7" s="9"/>
      <c r="AD7" s="9"/>
      <c r="AE7" s="9"/>
      <c r="AF7" s="9"/>
      <c r="AG7" s="10"/>
      <c r="AH7" s="10"/>
      <c r="AI7" s="10"/>
      <c r="AJ7" s="10"/>
    </row>
    <row r="8" spans="2:27" ht="16.5" customHeight="1">
      <c r="B8" s="230" t="s">
        <v>4</v>
      </c>
      <c r="C8" s="114" t="s">
        <v>5</v>
      </c>
      <c r="D8" s="114"/>
      <c r="E8" s="114" t="s">
        <v>90</v>
      </c>
      <c r="F8" s="114"/>
      <c r="G8" s="11">
        <v>2</v>
      </c>
      <c r="H8" s="115">
        <f>W10</f>
        <v>0</v>
      </c>
      <c r="I8" s="12"/>
      <c r="J8" s="13"/>
      <c r="K8" s="14" t="s">
        <v>6</v>
      </c>
      <c r="L8" s="116">
        <v>65</v>
      </c>
      <c r="M8" s="116"/>
      <c r="N8" s="13"/>
      <c r="O8" s="13"/>
      <c r="P8" s="14" t="s">
        <v>7</v>
      </c>
      <c r="Q8" s="116">
        <v>65</v>
      </c>
      <c r="R8" s="116"/>
      <c r="S8" s="13"/>
      <c r="T8" s="13"/>
      <c r="U8" s="14" t="s">
        <v>8</v>
      </c>
      <c r="V8" s="116">
        <v>65</v>
      </c>
      <c r="W8" s="116"/>
      <c r="X8" s="15"/>
      <c r="Y8" s="16"/>
      <c r="AA8" s="81" t="s">
        <v>9</v>
      </c>
    </row>
    <row r="9" spans="2:25" ht="16.5" customHeight="1">
      <c r="B9" s="231"/>
      <c r="C9" s="114"/>
      <c r="D9" s="114"/>
      <c r="E9" s="114"/>
      <c r="F9" s="114"/>
      <c r="G9" s="71" t="s">
        <v>55</v>
      </c>
      <c r="H9" s="115"/>
      <c r="I9" s="18"/>
      <c r="J9" s="117" t="s">
        <v>10</v>
      </c>
      <c r="K9" s="117"/>
      <c r="L9" s="117"/>
      <c r="M9" s="117"/>
      <c r="N9" s="117"/>
      <c r="O9" s="117"/>
      <c r="P9" s="118">
        <f>ROUND((ROUNDDOWN(L8,1)+ROUNDDOWN(Q8,1)+ROUNDDOWN(V8,1))/3,1)</f>
        <v>65</v>
      </c>
      <c r="Q9" s="118"/>
      <c r="R9" s="118"/>
      <c r="S9" s="19" t="s">
        <v>11</v>
      </c>
      <c r="T9" s="20" t="s">
        <v>12</v>
      </c>
      <c r="U9" s="21"/>
      <c r="V9" s="21"/>
      <c r="W9" s="21"/>
      <c r="X9" s="21"/>
      <c r="Y9" s="22"/>
    </row>
    <row r="10" spans="2:25" ht="16.5" customHeight="1">
      <c r="B10" s="231"/>
      <c r="C10" s="114"/>
      <c r="D10" s="114"/>
      <c r="E10" s="114"/>
      <c r="F10" s="114"/>
      <c r="G10" s="11">
        <v>0</v>
      </c>
      <c r="H10" s="115"/>
      <c r="I10" s="23"/>
      <c r="J10" s="119" t="str">
        <f>"（"&amp;FIXED(G8,1)&amp;"×（"&amp;FIXED(P9,1)&amp;"－70）÷10） ="</f>
        <v>（2.0×（65.0－70）÷10） =</v>
      </c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20">
        <f>IF(P9&gt;80,G8,IF(P9&lt;70,0,ROUND(G8*(P9-70)/10,1)))</f>
        <v>0</v>
      </c>
      <c r="X10" s="120"/>
      <c r="Y10" s="121"/>
    </row>
    <row r="11" spans="2:25" ht="16.5" customHeight="1">
      <c r="B11" s="231"/>
      <c r="C11" s="122" t="s">
        <v>13</v>
      </c>
      <c r="D11" s="122"/>
      <c r="E11" s="114" t="s">
        <v>91</v>
      </c>
      <c r="F11" s="114"/>
      <c r="G11" s="11">
        <v>2</v>
      </c>
      <c r="H11" s="123">
        <f>IF(I11=1,G11,IF(I11=2,G12,G13))</f>
        <v>0</v>
      </c>
      <c r="I11" s="24">
        <v>3</v>
      </c>
      <c r="J11" s="25"/>
      <c r="K11" s="125" t="s">
        <v>56</v>
      </c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6"/>
    </row>
    <row r="12" spans="2:25" ht="16.5" customHeight="1">
      <c r="B12" s="231"/>
      <c r="C12" s="122"/>
      <c r="D12" s="122"/>
      <c r="E12" s="114"/>
      <c r="F12" s="114"/>
      <c r="G12" s="11">
        <v>1</v>
      </c>
      <c r="H12" s="124"/>
      <c r="I12" s="26"/>
      <c r="J12" s="27"/>
      <c r="K12" s="127" t="s">
        <v>57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8"/>
    </row>
    <row r="13" spans="2:25" ht="16.5" customHeight="1">
      <c r="B13" s="231"/>
      <c r="C13" s="122"/>
      <c r="D13" s="122"/>
      <c r="E13" s="114"/>
      <c r="F13" s="114"/>
      <c r="G13" s="11">
        <v>0</v>
      </c>
      <c r="H13" s="124"/>
      <c r="I13" s="26"/>
      <c r="J13" s="27"/>
      <c r="K13" s="129" t="s">
        <v>58</v>
      </c>
      <c r="L13" s="129"/>
      <c r="M13" s="129"/>
      <c r="N13" s="129"/>
      <c r="O13" s="29"/>
      <c r="P13" s="130"/>
      <c r="Q13" s="130"/>
      <c r="R13" s="130"/>
      <c r="S13" s="130"/>
      <c r="T13" s="130"/>
      <c r="U13" s="130"/>
      <c r="V13" s="130"/>
      <c r="W13" s="130"/>
      <c r="X13" s="130"/>
      <c r="Y13" s="131"/>
    </row>
    <row r="14" spans="2:25" ht="16.5" customHeight="1">
      <c r="B14" s="231"/>
      <c r="C14" s="122" t="s">
        <v>59</v>
      </c>
      <c r="D14" s="122"/>
      <c r="E14" s="114" t="s">
        <v>67</v>
      </c>
      <c r="F14" s="114"/>
      <c r="G14" s="11">
        <v>2</v>
      </c>
      <c r="H14" s="123">
        <f>IF(I14=1,G14,IF(I14=2,G15,G16))</f>
        <v>0</v>
      </c>
      <c r="I14" s="24">
        <v>3</v>
      </c>
      <c r="J14" s="25"/>
      <c r="K14" s="135" t="s">
        <v>78</v>
      </c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6"/>
    </row>
    <row r="15" spans="2:36" ht="16.5" customHeight="1">
      <c r="B15" s="231"/>
      <c r="C15" s="122"/>
      <c r="D15" s="122"/>
      <c r="E15" s="114"/>
      <c r="F15" s="114"/>
      <c r="G15" s="11">
        <v>1</v>
      </c>
      <c r="H15" s="124"/>
      <c r="I15" s="26"/>
      <c r="J15" s="27"/>
      <c r="K15" s="140" t="s">
        <v>79</v>
      </c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1"/>
      <c r="AA15" s="28" t="s">
        <v>68</v>
      </c>
      <c r="AB15" s="28"/>
      <c r="AC15" s="28"/>
      <c r="AD15" s="28"/>
      <c r="AE15" s="28"/>
      <c r="AF15" s="28"/>
      <c r="AG15" s="28"/>
      <c r="AH15" s="28"/>
      <c r="AI15" s="28"/>
      <c r="AJ15" s="28"/>
    </row>
    <row r="16" spans="2:36" ht="16.5" customHeight="1">
      <c r="B16" s="232"/>
      <c r="C16" s="122"/>
      <c r="D16" s="122"/>
      <c r="E16" s="114"/>
      <c r="F16" s="114"/>
      <c r="G16" s="11">
        <v>0</v>
      </c>
      <c r="H16" s="124"/>
      <c r="I16" s="26"/>
      <c r="J16" s="27"/>
      <c r="K16" s="129" t="s">
        <v>58</v>
      </c>
      <c r="L16" s="129"/>
      <c r="M16" s="129"/>
      <c r="N16" s="129"/>
      <c r="O16" s="29"/>
      <c r="P16" s="130"/>
      <c r="Q16" s="130"/>
      <c r="R16" s="130"/>
      <c r="S16" s="130"/>
      <c r="T16" s="130"/>
      <c r="U16" s="130"/>
      <c r="V16" s="130"/>
      <c r="W16" s="130"/>
      <c r="X16" s="130"/>
      <c r="Y16" s="131"/>
      <c r="AA16" s="30"/>
      <c r="AB16" s="132" t="s">
        <v>14</v>
      </c>
      <c r="AC16" s="132"/>
      <c r="AD16" s="132"/>
      <c r="AE16" s="132" t="s">
        <v>15</v>
      </c>
      <c r="AF16" s="132"/>
      <c r="AG16" s="132"/>
      <c r="AH16" s="132" t="s">
        <v>16</v>
      </c>
      <c r="AI16" s="132"/>
      <c r="AJ16" s="133"/>
    </row>
    <row r="17" spans="2:36" ht="16.5" customHeight="1">
      <c r="B17" s="230" t="s">
        <v>17</v>
      </c>
      <c r="C17" s="122" t="s">
        <v>19</v>
      </c>
      <c r="D17" s="122"/>
      <c r="E17" s="114" t="s">
        <v>76</v>
      </c>
      <c r="F17" s="114"/>
      <c r="G17" s="11">
        <v>3</v>
      </c>
      <c r="H17" s="123">
        <f>W19</f>
        <v>0</v>
      </c>
      <c r="I17" s="49"/>
      <c r="J17" s="117" t="s">
        <v>20</v>
      </c>
      <c r="K17" s="117"/>
      <c r="L17" s="117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01"/>
      <c r="Y17" s="102"/>
      <c r="AA17" s="31" t="s">
        <v>21</v>
      </c>
      <c r="AB17" s="145">
        <v>25</v>
      </c>
      <c r="AC17" s="145"/>
      <c r="AD17" s="34" t="s">
        <v>22</v>
      </c>
      <c r="AE17" s="145">
        <v>25</v>
      </c>
      <c r="AF17" s="145"/>
      <c r="AG17" s="34" t="s">
        <v>22</v>
      </c>
      <c r="AH17" s="145">
        <v>25</v>
      </c>
      <c r="AI17" s="145"/>
      <c r="AJ17" s="35" t="s">
        <v>22</v>
      </c>
    </row>
    <row r="18" spans="2:36" ht="16.5" customHeight="1">
      <c r="B18" s="240"/>
      <c r="C18" s="122"/>
      <c r="D18" s="122"/>
      <c r="E18" s="114"/>
      <c r="F18" s="114"/>
      <c r="G18" s="71" t="s">
        <v>55</v>
      </c>
      <c r="H18" s="142"/>
      <c r="I18" s="36"/>
      <c r="J18" s="117" t="s">
        <v>23</v>
      </c>
      <c r="K18" s="117"/>
      <c r="L18" s="117"/>
      <c r="M18" s="117"/>
      <c r="N18" s="117"/>
      <c r="O18" s="146">
        <v>25</v>
      </c>
      <c r="P18" s="146"/>
      <c r="Q18" s="19" t="s">
        <v>22</v>
      </c>
      <c r="R18" s="19"/>
      <c r="S18" s="37"/>
      <c r="T18" s="38"/>
      <c r="U18" s="38"/>
      <c r="V18" s="38"/>
      <c r="W18" s="38"/>
      <c r="X18" s="38"/>
      <c r="Y18" s="39"/>
      <c r="AA18" s="233" t="s">
        <v>24</v>
      </c>
      <c r="AB18" s="147">
        <f>IF(AB17&gt;50,G17,IF(AB17&lt;25,0,ROUND(G17*(AB17-25)/25,1)))</f>
        <v>0</v>
      </c>
      <c r="AC18" s="147"/>
      <c r="AD18" s="147"/>
      <c r="AE18" s="147">
        <f>IF(AE17&gt;50,G17,IF(AE17&lt;25,0,ROUND(G17*(AE17-25)/25,1)))</f>
        <v>0</v>
      </c>
      <c r="AF18" s="147"/>
      <c r="AG18" s="147"/>
      <c r="AH18" s="147">
        <f>IF(AH17&gt;50,G17,IF(AH17&lt;25,0,ROUND(G17*(AH17-25)/25,1)))</f>
        <v>0</v>
      </c>
      <c r="AI18" s="147"/>
      <c r="AJ18" s="148"/>
    </row>
    <row r="19" spans="2:36" ht="16.5" customHeight="1">
      <c r="B19" s="240"/>
      <c r="C19" s="122"/>
      <c r="D19" s="122"/>
      <c r="E19" s="114"/>
      <c r="F19" s="114"/>
      <c r="G19" s="11">
        <v>0</v>
      </c>
      <c r="H19" s="143"/>
      <c r="I19" s="23"/>
      <c r="J19" s="149" t="str">
        <f>IF(O18&lt;=25,"25単位以下　＝","（"&amp;FIXED(G17,1)&amp;"×（"&amp;FIXED(O18,1)&amp;"－25）÷25）） =")</f>
        <v>25単位以下　＝</v>
      </c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20">
        <f>IF(O18&gt;50,G17,IF(O18&lt;25,0,ROUND(G17*(O18-25)/25,1)))</f>
        <v>0</v>
      </c>
      <c r="X19" s="120"/>
      <c r="Y19" s="121"/>
      <c r="AA19" s="233"/>
      <c r="AB19" s="147">
        <f>IF(T18&gt;50,L17,IF(T18&lt;25,0,ROUND(L17*(T18-25)/25,1)))</f>
        <v>0</v>
      </c>
      <c r="AC19" s="147"/>
      <c r="AD19" s="147"/>
      <c r="AE19" s="147">
        <f>IF(W18&gt;50,O17,IF(W18&lt;25,0,ROUND(O17*(W18-25)/25,1)))</f>
        <v>0</v>
      </c>
      <c r="AF19" s="147"/>
      <c r="AG19" s="147"/>
      <c r="AH19" s="147">
        <f>IF(Z18&gt;50,R17,IF(Z18&lt;25,0,ROUND(R17*(Z18-25)/25,1)))</f>
        <v>0</v>
      </c>
      <c r="AI19" s="147"/>
      <c r="AJ19" s="148"/>
    </row>
    <row r="20" spans="2:36" ht="16.5" customHeight="1">
      <c r="B20" s="240"/>
      <c r="C20" s="134" t="s">
        <v>25</v>
      </c>
      <c r="D20" s="134"/>
      <c r="E20" s="114" t="s">
        <v>93</v>
      </c>
      <c r="F20" s="114"/>
      <c r="G20" s="11">
        <v>8</v>
      </c>
      <c r="H20" s="123">
        <f>IF(I20=1,G20,IF(I20=2,G21,G22))</f>
        <v>8</v>
      </c>
      <c r="I20" s="40">
        <v>1</v>
      </c>
      <c r="J20" s="41"/>
      <c r="K20" s="135" t="s">
        <v>83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6"/>
      <c r="AA20" s="233" t="s">
        <v>26</v>
      </c>
      <c r="AB20" s="138">
        <v>6</v>
      </c>
      <c r="AC20" s="138"/>
      <c r="AD20" s="138"/>
      <c r="AE20" s="138">
        <v>0</v>
      </c>
      <c r="AF20" s="138"/>
      <c r="AG20" s="138"/>
      <c r="AH20" s="138">
        <v>3</v>
      </c>
      <c r="AI20" s="138"/>
      <c r="AJ20" s="139"/>
    </row>
    <row r="21" spans="2:36" ht="16.5" customHeight="1">
      <c r="B21" s="240"/>
      <c r="C21" s="134"/>
      <c r="D21" s="134"/>
      <c r="E21" s="114"/>
      <c r="F21" s="114"/>
      <c r="G21" s="11">
        <v>4</v>
      </c>
      <c r="H21" s="124"/>
      <c r="I21" s="36"/>
      <c r="J21" s="41"/>
      <c r="K21" s="140" t="s">
        <v>84</v>
      </c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1"/>
      <c r="AA21" s="233"/>
      <c r="AB21" s="138"/>
      <c r="AC21" s="138"/>
      <c r="AD21" s="138"/>
      <c r="AE21" s="138"/>
      <c r="AF21" s="138"/>
      <c r="AG21" s="138"/>
      <c r="AH21" s="138"/>
      <c r="AI21" s="138"/>
      <c r="AJ21" s="139"/>
    </row>
    <row r="22" spans="2:36" ht="16.5" customHeight="1">
      <c r="B22" s="240"/>
      <c r="C22" s="134"/>
      <c r="D22" s="134"/>
      <c r="E22" s="114"/>
      <c r="F22" s="114"/>
      <c r="G22" s="11">
        <v>0</v>
      </c>
      <c r="H22" s="124"/>
      <c r="I22" s="32"/>
      <c r="J22" s="41"/>
      <c r="K22" s="129" t="s">
        <v>58</v>
      </c>
      <c r="L22" s="129"/>
      <c r="M22" s="129"/>
      <c r="N22" s="129"/>
      <c r="O22" s="29"/>
      <c r="P22" s="130"/>
      <c r="Q22" s="130"/>
      <c r="R22" s="130"/>
      <c r="S22" s="130"/>
      <c r="T22" s="130"/>
      <c r="U22" s="130"/>
      <c r="V22" s="130"/>
      <c r="W22" s="130"/>
      <c r="X22" s="130"/>
      <c r="Y22" s="131"/>
      <c r="AA22" s="233"/>
      <c r="AB22" s="138"/>
      <c r="AC22" s="138"/>
      <c r="AD22" s="138"/>
      <c r="AE22" s="138"/>
      <c r="AF22" s="138"/>
      <c r="AG22" s="138"/>
      <c r="AH22" s="138"/>
      <c r="AI22" s="138"/>
      <c r="AJ22" s="139"/>
    </row>
    <row r="23" spans="2:36" ht="16.5" customHeight="1">
      <c r="B23" s="240"/>
      <c r="C23" s="134"/>
      <c r="D23" s="134"/>
      <c r="E23" s="114" t="s">
        <v>92</v>
      </c>
      <c r="F23" s="114"/>
      <c r="G23" s="11">
        <v>7</v>
      </c>
      <c r="H23" s="115">
        <f>W25</f>
        <v>0</v>
      </c>
      <c r="I23" s="12"/>
      <c r="J23" s="13"/>
      <c r="K23" s="14" t="s">
        <v>6</v>
      </c>
      <c r="L23" s="116">
        <v>65</v>
      </c>
      <c r="M23" s="116"/>
      <c r="N23" s="13"/>
      <c r="O23" s="13"/>
      <c r="P23" s="14" t="s">
        <v>7</v>
      </c>
      <c r="Q23" s="116">
        <v>65</v>
      </c>
      <c r="R23" s="116"/>
      <c r="S23" s="13"/>
      <c r="T23" s="13"/>
      <c r="U23" s="14" t="s">
        <v>8</v>
      </c>
      <c r="V23" s="116">
        <v>65</v>
      </c>
      <c r="W23" s="116"/>
      <c r="X23" s="15"/>
      <c r="Y23" s="16"/>
      <c r="AA23" s="31" t="s">
        <v>27</v>
      </c>
      <c r="AB23" s="42">
        <v>65</v>
      </c>
      <c r="AC23" s="42">
        <v>65</v>
      </c>
      <c r="AD23" s="42">
        <v>65</v>
      </c>
      <c r="AE23" s="42">
        <v>65</v>
      </c>
      <c r="AF23" s="42">
        <v>65</v>
      </c>
      <c r="AG23" s="42">
        <v>65</v>
      </c>
      <c r="AH23" s="42">
        <v>65</v>
      </c>
      <c r="AI23" s="42">
        <v>65</v>
      </c>
      <c r="AJ23" s="43">
        <v>65</v>
      </c>
    </row>
    <row r="24" spans="2:36" ht="16.5" customHeight="1">
      <c r="B24" s="240"/>
      <c r="C24" s="134"/>
      <c r="D24" s="134"/>
      <c r="E24" s="114"/>
      <c r="F24" s="114"/>
      <c r="G24" s="71" t="s">
        <v>55</v>
      </c>
      <c r="H24" s="115"/>
      <c r="I24" s="18"/>
      <c r="J24" s="117" t="s">
        <v>10</v>
      </c>
      <c r="K24" s="117"/>
      <c r="L24" s="117"/>
      <c r="M24" s="117"/>
      <c r="N24" s="117"/>
      <c r="O24" s="117"/>
      <c r="P24" s="118">
        <f>ROUND((ROUNDDOWN(L23,1)+ROUNDDOWN(Q23,1)+ROUNDDOWN(V23,1))/3,1)</f>
        <v>65</v>
      </c>
      <c r="Q24" s="118"/>
      <c r="R24" s="118"/>
      <c r="S24" s="19" t="s">
        <v>11</v>
      </c>
      <c r="T24" s="20" t="s">
        <v>12</v>
      </c>
      <c r="U24" s="150"/>
      <c r="V24" s="150"/>
      <c r="W24" s="150"/>
      <c r="X24" s="150"/>
      <c r="Y24" s="151"/>
      <c r="AA24" s="44" t="s">
        <v>28</v>
      </c>
      <c r="AB24" s="152">
        <f>ROUND((ROUNDDOWN(AB23,1)+ROUNDDOWN(AC23,1)+ROUNDDOWN(AD23,1))/3,1)</f>
        <v>65</v>
      </c>
      <c r="AC24" s="153"/>
      <c r="AD24" s="154"/>
      <c r="AE24" s="155">
        <f>ROUND((AE23+AF23+AG23)/3,1)</f>
        <v>65</v>
      </c>
      <c r="AF24" s="155"/>
      <c r="AG24" s="155"/>
      <c r="AH24" s="155">
        <f>ROUND((AH23+AI23+AJ23)/3,1)</f>
        <v>65</v>
      </c>
      <c r="AI24" s="155"/>
      <c r="AJ24" s="156"/>
    </row>
    <row r="25" spans="2:36" ht="16.5" customHeight="1">
      <c r="B25" s="240"/>
      <c r="C25" s="134"/>
      <c r="D25" s="134"/>
      <c r="E25" s="114"/>
      <c r="F25" s="114"/>
      <c r="G25" s="11">
        <v>0</v>
      </c>
      <c r="H25" s="115"/>
      <c r="I25" s="23"/>
      <c r="J25" s="119" t="str">
        <f>"（"&amp;FIXED(G23,1)&amp;"×（"&amp;FIXED(P24,1)&amp;"－70）÷10） ="</f>
        <v>（7.0×（65.0－70）÷10） =</v>
      </c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>
        <f>IF(P24&gt;80,G23,IF(P24&lt;70,0,ROUND(G23*(P24-70)/10,1)))</f>
        <v>0</v>
      </c>
      <c r="X25" s="120"/>
      <c r="Y25" s="121"/>
      <c r="AA25" s="44" t="s">
        <v>29</v>
      </c>
      <c r="AB25" s="147">
        <f>IF(AB24&gt;80,G23,IF(AB24&lt;70,0,ROUND(G23*(AB24-70)/10,1)))</f>
        <v>0</v>
      </c>
      <c r="AC25" s="147"/>
      <c r="AD25" s="147"/>
      <c r="AE25" s="147">
        <f>IF(AE24&gt;80,G23,IF(AE24&lt;70,0,ROUND(G23*(AE24-70)/10,1)))</f>
        <v>0</v>
      </c>
      <c r="AF25" s="147"/>
      <c r="AG25" s="147"/>
      <c r="AH25" s="147">
        <f>IF(AH24&gt;80,G23,IF(AH24&lt;70,0,ROUND(G23*(AH24-70)/10,1)))</f>
        <v>0</v>
      </c>
      <c r="AI25" s="147"/>
      <c r="AJ25" s="148"/>
    </row>
    <row r="26" spans="2:36" ht="16.5" customHeight="1">
      <c r="B26" s="240"/>
      <c r="C26" s="134" t="s">
        <v>30</v>
      </c>
      <c r="D26" s="134"/>
      <c r="E26" s="157" t="s">
        <v>53</v>
      </c>
      <c r="F26" s="157"/>
      <c r="G26" s="11">
        <v>5</v>
      </c>
      <c r="H26" s="123">
        <f>IF(I26=1,G26,IF(I26=2,G27,IF(I26=3,G28,G29)))</f>
        <v>0</v>
      </c>
      <c r="I26" s="24">
        <v>4</v>
      </c>
      <c r="J26" s="25"/>
      <c r="K26" s="125" t="s">
        <v>60</v>
      </c>
      <c r="L26" s="125"/>
      <c r="M26" s="125"/>
      <c r="N26" s="125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45"/>
      <c r="AA26" s="234" t="str">
        <f>+E26</f>
        <v>手持ち業務件数</v>
      </c>
      <c r="AB26" s="161">
        <v>5</v>
      </c>
      <c r="AC26" s="162"/>
      <c r="AD26" s="163"/>
      <c r="AE26" s="161">
        <v>5</v>
      </c>
      <c r="AF26" s="162"/>
      <c r="AG26" s="163"/>
      <c r="AH26" s="161">
        <v>5</v>
      </c>
      <c r="AI26" s="162"/>
      <c r="AJ26" s="237"/>
    </row>
    <row r="27" spans="2:36" ht="16.5" customHeight="1">
      <c r="B27" s="240"/>
      <c r="C27" s="134"/>
      <c r="D27" s="134"/>
      <c r="E27" s="157"/>
      <c r="F27" s="157"/>
      <c r="G27" s="11">
        <v>3</v>
      </c>
      <c r="H27" s="142"/>
      <c r="I27" s="26"/>
      <c r="J27" s="27"/>
      <c r="K27" s="127" t="s">
        <v>61</v>
      </c>
      <c r="L27" s="127"/>
      <c r="M27" s="127"/>
      <c r="N27" s="127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45"/>
      <c r="AA27" s="235"/>
      <c r="AB27" s="164"/>
      <c r="AC27" s="165"/>
      <c r="AD27" s="166"/>
      <c r="AE27" s="164"/>
      <c r="AF27" s="165"/>
      <c r="AG27" s="166"/>
      <c r="AH27" s="164"/>
      <c r="AI27" s="165"/>
      <c r="AJ27" s="238"/>
    </row>
    <row r="28" spans="2:36" ht="16.5" customHeight="1">
      <c r="B28" s="240"/>
      <c r="C28" s="134"/>
      <c r="D28" s="134"/>
      <c r="E28" s="157"/>
      <c r="F28" s="157"/>
      <c r="G28" s="11">
        <v>1</v>
      </c>
      <c r="H28" s="142"/>
      <c r="I28" s="26"/>
      <c r="J28" s="27"/>
      <c r="K28" s="127" t="s">
        <v>62</v>
      </c>
      <c r="L28" s="127"/>
      <c r="M28" s="127"/>
      <c r="N28" s="127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45"/>
      <c r="AA28" s="235"/>
      <c r="AB28" s="164"/>
      <c r="AC28" s="165"/>
      <c r="AD28" s="166"/>
      <c r="AE28" s="164"/>
      <c r="AF28" s="165"/>
      <c r="AG28" s="166"/>
      <c r="AH28" s="164"/>
      <c r="AI28" s="165"/>
      <c r="AJ28" s="238"/>
    </row>
    <row r="29" spans="2:36" ht="16.5" customHeight="1">
      <c r="B29" s="241"/>
      <c r="C29" s="134"/>
      <c r="D29" s="134"/>
      <c r="E29" s="157"/>
      <c r="F29" s="157"/>
      <c r="G29" s="11">
        <v>0</v>
      </c>
      <c r="H29" s="143"/>
      <c r="I29" s="26"/>
      <c r="J29" s="33"/>
      <c r="K29" s="129" t="s">
        <v>58</v>
      </c>
      <c r="L29" s="129"/>
      <c r="M29" s="129"/>
      <c r="N29" s="129"/>
      <c r="O29" s="29"/>
      <c r="P29" s="130"/>
      <c r="Q29" s="130"/>
      <c r="R29" s="130"/>
      <c r="S29" s="130"/>
      <c r="T29" s="130"/>
      <c r="U29" s="130"/>
      <c r="V29" s="130"/>
      <c r="W29" s="130"/>
      <c r="X29" s="130"/>
      <c r="Y29" s="131"/>
      <c r="AA29" s="236"/>
      <c r="AB29" s="167"/>
      <c r="AC29" s="168"/>
      <c r="AD29" s="169"/>
      <c r="AE29" s="167"/>
      <c r="AF29" s="168"/>
      <c r="AG29" s="169"/>
      <c r="AH29" s="167"/>
      <c r="AI29" s="168"/>
      <c r="AJ29" s="239"/>
    </row>
    <row r="30" spans="2:36" ht="16.5" customHeight="1">
      <c r="B30" s="113" t="s">
        <v>31</v>
      </c>
      <c r="C30" s="134" t="s">
        <v>18</v>
      </c>
      <c r="D30" s="134"/>
      <c r="E30" s="157" t="s">
        <v>52</v>
      </c>
      <c r="F30" s="157"/>
      <c r="G30" s="11">
        <v>3</v>
      </c>
      <c r="H30" s="123">
        <f>IF(I30=1,G30,IF(I30=2,G31,G32))</f>
        <v>0</v>
      </c>
      <c r="I30" s="24">
        <v>3</v>
      </c>
      <c r="J30" s="25"/>
      <c r="K30" s="135" t="s">
        <v>95</v>
      </c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6"/>
      <c r="AA30" s="46" t="s">
        <v>32</v>
      </c>
      <c r="AB30" s="180">
        <f>AB18+AB20+AB25+AB26</f>
        <v>11</v>
      </c>
      <c r="AC30" s="181"/>
      <c r="AD30" s="182"/>
      <c r="AE30" s="176">
        <f>AE18+AE20+AE25+AE26</f>
        <v>5</v>
      </c>
      <c r="AF30" s="177"/>
      <c r="AG30" s="178"/>
      <c r="AH30" s="176">
        <f>AH18+AH20+AH25+AH26</f>
        <v>8</v>
      </c>
      <c r="AI30" s="177"/>
      <c r="AJ30" s="179"/>
    </row>
    <row r="31" spans="2:36" ht="16.5" customHeight="1">
      <c r="B31" s="113"/>
      <c r="C31" s="134"/>
      <c r="D31" s="134"/>
      <c r="E31" s="157"/>
      <c r="F31" s="157"/>
      <c r="G31" s="11">
        <v>1.5</v>
      </c>
      <c r="H31" s="124"/>
      <c r="I31" s="26"/>
      <c r="J31" s="27"/>
      <c r="K31" s="140" t="s">
        <v>96</v>
      </c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1"/>
      <c r="AA31" s="28" t="s">
        <v>33</v>
      </c>
      <c r="AB31" s="47"/>
      <c r="AC31" s="47"/>
      <c r="AD31" s="47"/>
      <c r="AE31" s="47"/>
      <c r="AF31" s="47"/>
      <c r="AG31" s="47"/>
      <c r="AH31" s="47"/>
      <c r="AI31" s="47"/>
      <c r="AJ31" s="47"/>
    </row>
    <row r="32" spans="2:36" ht="16.5" customHeight="1">
      <c r="B32" s="113"/>
      <c r="C32" s="134"/>
      <c r="D32" s="134"/>
      <c r="E32" s="157"/>
      <c r="F32" s="157"/>
      <c r="G32" s="11">
        <v>0</v>
      </c>
      <c r="H32" s="124"/>
      <c r="I32" s="32"/>
      <c r="J32" s="33"/>
      <c r="K32" s="129" t="s">
        <v>58</v>
      </c>
      <c r="L32" s="129"/>
      <c r="M32" s="129"/>
      <c r="N32" s="129"/>
      <c r="O32" s="103"/>
      <c r="P32" s="130"/>
      <c r="Q32" s="130"/>
      <c r="R32" s="130"/>
      <c r="S32" s="130"/>
      <c r="T32" s="130"/>
      <c r="U32" s="130"/>
      <c r="V32" s="130"/>
      <c r="W32" s="130"/>
      <c r="X32" s="130"/>
      <c r="Y32" s="131"/>
      <c r="AA32" s="48" t="s">
        <v>34</v>
      </c>
      <c r="AB32" s="28"/>
      <c r="AC32" s="28"/>
      <c r="AD32" s="28"/>
      <c r="AE32" s="28"/>
      <c r="AF32" s="28"/>
      <c r="AG32" s="28"/>
      <c r="AH32" s="28"/>
      <c r="AI32" s="28"/>
      <c r="AJ32" s="28"/>
    </row>
    <row r="33" spans="2:25" ht="16.5" customHeight="1">
      <c r="B33" s="113"/>
      <c r="C33" s="122" t="s">
        <v>19</v>
      </c>
      <c r="D33" s="122"/>
      <c r="E33" s="114" t="s">
        <v>76</v>
      </c>
      <c r="F33" s="114"/>
      <c r="G33" s="11">
        <v>3</v>
      </c>
      <c r="H33" s="123">
        <f>W35</f>
        <v>0</v>
      </c>
      <c r="I33" s="49"/>
      <c r="J33" s="117" t="s">
        <v>20</v>
      </c>
      <c r="K33" s="117"/>
      <c r="L33" s="11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01"/>
      <c r="Y33" s="102"/>
    </row>
    <row r="34" spans="2:25" ht="16.5" customHeight="1">
      <c r="B34" s="113"/>
      <c r="C34" s="122"/>
      <c r="D34" s="122"/>
      <c r="E34" s="114"/>
      <c r="F34" s="114"/>
      <c r="G34" s="71" t="s">
        <v>55</v>
      </c>
      <c r="H34" s="142"/>
      <c r="I34" s="36"/>
      <c r="J34" s="117" t="s">
        <v>23</v>
      </c>
      <c r="K34" s="117"/>
      <c r="L34" s="117"/>
      <c r="M34" s="117"/>
      <c r="N34" s="117"/>
      <c r="O34" s="146">
        <v>25</v>
      </c>
      <c r="P34" s="146"/>
      <c r="Q34" s="19" t="s">
        <v>22</v>
      </c>
      <c r="R34" s="19"/>
      <c r="S34" s="37"/>
      <c r="T34" s="38"/>
      <c r="U34" s="38"/>
      <c r="V34" s="38"/>
      <c r="W34" s="38"/>
      <c r="X34" s="38"/>
      <c r="Y34" s="39"/>
    </row>
    <row r="35" spans="2:25" ht="16.5" customHeight="1">
      <c r="B35" s="113"/>
      <c r="C35" s="122"/>
      <c r="D35" s="122"/>
      <c r="E35" s="114"/>
      <c r="F35" s="114"/>
      <c r="G35" s="11">
        <v>0</v>
      </c>
      <c r="H35" s="143"/>
      <c r="I35" s="23"/>
      <c r="J35" s="149" t="str">
        <f>IF(O34&lt;=25,"25単位以下　＝","（"&amp;FIXED(G33,1)&amp;"×（"&amp;FIXED(O34,1)&amp;"－25）÷25）） =")</f>
        <v>25単位以下　＝</v>
      </c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20">
        <f>IF(O34&gt;50,G33,IF(O34&lt;25,0,ROUND(G33*(O34-25)/25,1)))</f>
        <v>0</v>
      </c>
      <c r="X35" s="120"/>
      <c r="Y35" s="121"/>
    </row>
    <row r="36" spans="2:25" ht="16.5" customHeight="1">
      <c r="B36" s="113"/>
      <c r="C36" s="134" t="s">
        <v>30</v>
      </c>
      <c r="D36" s="134"/>
      <c r="E36" s="157" t="s">
        <v>53</v>
      </c>
      <c r="F36" s="157"/>
      <c r="G36" s="11">
        <v>5</v>
      </c>
      <c r="H36" s="123">
        <f>IF(I36=1,G36,IF(I36=2,G37,IF(I36=3,G38,G39)))</f>
        <v>0</v>
      </c>
      <c r="I36" s="40">
        <v>4</v>
      </c>
      <c r="J36" s="41"/>
      <c r="K36" s="125" t="s">
        <v>60</v>
      </c>
      <c r="L36" s="125"/>
      <c r="M36" s="125"/>
      <c r="N36" s="125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45"/>
    </row>
    <row r="37" spans="2:25" ht="16.5" customHeight="1">
      <c r="B37" s="113"/>
      <c r="C37" s="134"/>
      <c r="D37" s="134"/>
      <c r="E37" s="157"/>
      <c r="F37" s="157"/>
      <c r="G37" s="11">
        <v>3</v>
      </c>
      <c r="H37" s="142"/>
      <c r="I37" s="36"/>
      <c r="J37" s="41"/>
      <c r="K37" s="127" t="s">
        <v>61</v>
      </c>
      <c r="L37" s="127"/>
      <c r="M37" s="127"/>
      <c r="N37" s="127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45"/>
    </row>
    <row r="38" spans="2:25" ht="16.5" customHeight="1">
      <c r="B38" s="113"/>
      <c r="C38" s="134"/>
      <c r="D38" s="134"/>
      <c r="E38" s="157"/>
      <c r="F38" s="157"/>
      <c r="G38" s="11">
        <v>1</v>
      </c>
      <c r="H38" s="142"/>
      <c r="I38" s="36"/>
      <c r="J38" s="41"/>
      <c r="K38" s="127" t="s">
        <v>62</v>
      </c>
      <c r="L38" s="127"/>
      <c r="M38" s="127"/>
      <c r="N38" s="127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45"/>
    </row>
    <row r="39" spans="2:25" ht="16.5" customHeight="1">
      <c r="B39" s="113"/>
      <c r="C39" s="134"/>
      <c r="D39" s="134"/>
      <c r="E39" s="157"/>
      <c r="F39" s="157"/>
      <c r="G39" s="11">
        <v>0</v>
      </c>
      <c r="H39" s="143"/>
      <c r="I39" s="49"/>
      <c r="J39" s="41"/>
      <c r="K39" s="129" t="s">
        <v>58</v>
      </c>
      <c r="L39" s="129"/>
      <c r="M39" s="129"/>
      <c r="N39" s="129"/>
      <c r="O39" s="29"/>
      <c r="P39" s="130"/>
      <c r="Q39" s="130"/>
      <c r="R39" s="130"/>
      <c r="S39" s="130"/>
      <c r="T39" s="130"/>
      <c r="U39" s="130"/>
      <c r="V39" s="130"/>
      <c r="W39" s="130"/>
      <c r="X39" s="130"/>
      <c r="Y39" s="131"/>
    </row>
    <row r="40" spans="2:25" ht="18" customHeight="1">
      <c r="B40" s="183" t="s">
        <v>71</v>
      </c>
      <c r="C40" s="184"/>
      <c r="D40" s="184"/>
      <c r="E40" s="184"/>
      <c r="F40" s="185"/>
      <c r="G40" s="11">
        <f>G36+G33+G30+G26+G23+G20+G17+G14+G11+G8</f>
        <v>40</v>
      </c>
      <c r="H40" s="93">
        <f>SUM(H8:H39)</f>
        <v>8</v>
      </c>
      <c r="I40" s="50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6" spans="3:6" ht="13.5">
      <c r="C46" s="53" t="s">
        <v>35</v>
      </c>
      <c r="D46" s="54" t="s">
        <v>38</v>
      </c>
      <c r="E46" s="54"/>
      <c r="F46" s="54"/>
    </row>
    <row r="47" spans="3:6" ht="13.5">
      <c r="C47" s="53"/>
      <c r="D47" s="105" t="s">
        <v>80</v>
      </c>
      <c r="E47" s="54"/>
      <c r="F47" s="54"/>
    </row>
    <row r="48" spans="3:6" ht="13.5">
      <c r="C48" s="53"/>
      <c r="D48" s="54" t="s">
        <v>36</v>
      </c>
      <c r="E48" s="54"/>
      <c r="F48" s="54"/>
    </row>
    <row r="49" spans="3:6" ht="13.5">
      <c r="C49" s="53"/>
      <c r="D49" s="105" t="s">
        <v>81</v>
      </c>
      <c r="E49" s="54"/>
      <c r="F49" s="54"/>
    </row>
    <row r="50" spans="3:6" ht="13.5">
      <c r="C50" s="53"/>
      <c r="D50" s="54" t="s">
        <v>39</v>
      </c>
      <c r="E50" s="54"/>
      <c r="F50" s="54"/>
    </row>
    <row r="51" spans="3:6" ht="13.5">
      <c r="C51" s="53"/>
      <c r="D51" s="55" t="s">
        <v>40</v>
      </c>
      <c r="E51" s="54"/>
      <c r="F51" s="54"/>
    </row>
    <row r="52" spans="3:6" ht="13.5">
      <c r="C52" s="53"/>
      <c r="D52" s="54" t="s">
        <v>41</v>
      </c>
      <c r="E52" s="54"/>
      <c r="F52" s="54"/>
    </row>
    <row r="53" spans="3:6" ht="13.5">
      <c r="C53" s="53"/>
      <c r="D53" s="55" t="s">
        <v>42</v>
      </c>
      <c r="E53" s="54"/>
      <c r="F53" s="54"/>
    </row>
    <row r="54" spans="3:6" ht="13.5">
      <c r="C54" s="53"/>
      <c r="D54" s="54" t="s">
        <v>43</v>
      </c>
      <c r="E54" s="54"/>
      <c r="F54" s="54"/>
    </row>
    <row r="55" spans="3:6" ht="13.5">
      <c r="C55" s="53"/>
      <c r="D55" s="54" t="s">
        <v>44</v>
      </c>
      <c r="E55" s="54"/>
      <c r="F55" s="54"/>
    </row>
    <row r="56" spans="3:6" ht="13.5">
      <c r="C56" s="53"/>
      <c r="D56" s="54" t="s">
        <v>45</v>
      </c>
      <c r="E56" s="54"/>
      <c r="F56" s="54"/>
    </row>
    <row r="57" spans="3:6" ht="13.5">
      <c r="C57" s="53"/>
      <c r="D57" s="54" t="s">
        <v>46</v>
      </c>
      <c r="E57" s="54"/>
      <c r="F57" s="55"/>
    </row>
    <row r="58" spans="3:6" ht="13.5">
      <c r="C58" s="53"/>
      <c r="D58" s="54" t="s">
        <v>47</v>
      </c>
      <c r="E58" s="54"/>
      <c r="F58" s="55"/>
    </row>
    <row r="59" spans="3:6" ht="13.5">
      <c r="C59" s="53"/>
      <c r="D59" s="54" t="s">
        <v>37</v>
      </c>
      <c r="E59" s="54"/>
      <c r="F59" s="54"/>
    </row>
    <row r="60" spans="3:6" ht="13.5">
      <c r="C60" s="53"/>
      <c r="D60" s="56" t="s">
        <v>48</v>
      </c>
      <c r="E60" s="54"/>
      <c r="F60" s="54"/>
    </row>
    <row r="61" spans="3:6" ht="13.5">
      <c r="C61" s="53"/>
      <c r="D61" s="54" t="s">
        <v>49</v>
      </c>
      <c r="E61" s="55"/>
      <c r="F61" s="56"/>
    </row>
    <row r="62" spans="3:5" ht="13.5">
      <c r="C62" s="53"/>
      <c r="D62" s="54" t="s">
        <v>50</v>
      </c>
      <c r="E62" s="55"/>
    </row>
    <row r="63" spans="3:5" ht="13.5">
      <c r="C63" s="53"/>
      <c r="D63" s="54" t="s">
        <v>51</v>
      </c>
      <c r="E63" s="54"/>
    </row>
  </sheetData>
  <sheetProtection formatCells="0" formatColumns="0" formatRows="0" insertColumns="0" insertRows="0" insertHyperlinks="0" deleteColumns="0" deleteRows="0" sort="0" autoFilter="0" pivotTables="0"/>
  <mergeCells count="117">
    <mergeCell ref="B17:B29"/>
    <mergeCell ref="L2:Y4"/>
    <mergeCell ref="J5:Y5"/>
    <mergeCell ref="C7:F7"/>
    <mergeCell ref="I7:Y7"/>
    <mergeCell ref="B8:B16"/>
    <mergeCell ref="C8:D10"/>
    <mergeCell ref="E8:F10"/>
    <mergeCell ref="H8:H10"/>
    <mergeCell ref="L8:M8"/>
    <mergeCell ref="Q8:R8"/>
    <mergeCell ref="V8:W8"/>
    <mergeCell ref="J9:O9"/>
    <mergeCell ref="P9:R9"/>
    <mergeCell ref="J10:V10"/>
    <mergeCell ref="W10:Y10"/>
    <mergeCell ref="C11:D13"/>
    <mergeCell ref="E11:F13"/>
    <mergeCell ref="H11:H13"/>
    <mergeCell ref="K11:Y11"/>
    <mergeCell ref="K12:Y12"/>
    <mergeCell ref="K13:N13"/>
    <mergeCell ref="P13:Y13"/>
    <mergeCell ref="C14:D16"/>
    <mergeCell ref="E14:F16"/>
    <mergeCell ref="H14:H16"/>
    <mergeCell ref="K14:Y14"/>
    <mergeCell ref="K15:Y15"/>
    <mergeCell ref="K16:N16"/>
    <mergeCell ref="P16:Y16"/>
    <mergeCell ref="AB16:AD16"/>
    <mergeCell ref="AE16:AG16"/>
    <mergeCell ref="AH16:AJ16"/>
    <mergeCell ref="C17:D19"/>
    <mergeCell ref="E17:F19"/>
    <mergeCell ref="H17:H19"/>
    <mergeCell ref="J17:L17"/>
    <mergeCell ref="M17:W17"/>
    <mergeCell ref="AB17:AC17"/>
    <mergeCell ref="AE17:AF17"/>
    <mergeCell ref="AH17:AI17"/>
    <mergeCell ref="J18:N18"/>
    <mergeCell ref="O18:P18"/>
    <mergeCell ref="AA18:AA19"/>
    <mergeCell ref="AB18:AD19"/>
    <mergeCell ref="AE18:AG19"/>
    <mergeCell ref="AH18:AJ19"/>
    <mergeCell ref="J19:V19"/>
    <mergeCell ref="W19:Y19"/>
    <mergeCell ref="C20:D25"/>
    <mergeCell ref="E20:F22"/>
    <mergeCell ref="H20:H22"/>
    <mergeCell ref="K20:Y20"/>
    <mergeCell ref="AA20:AA22"/>
    <mergeCell ref="E23:F25"/>
    <mergeCell ref="H23:H25"/>
    <mergeCell ref="L23:M23"/>
    <mergeCell ref="Q23:R23"/>
    <mergeCell ref="V23:W23"/>
    <mergeCell ref="AB20:AD22"/>
    <mergeCell ref="AE20:AG22"/>
    <mergeCell ref="AH20:AJ22"/>
    <mergeCell ref="K21:Y21"/>
    <mergeCell ref="K22:N22"/>
    <mergeCell ref="P22:Y22"/>
    <mergeCell ref="J24:O24"/>
    <mergeCell ref="P24:R24"/>
    <mergeCell ref="U24:Y24"/>
    <mergeCell ref="AB24:AD24"/>
    <mergeCell ref="AE24:AG24"/>
    <mergeCell ref="AH24:AJ24"/>
    <mergeCell ref="J25:V25"/>
    <mergeCell ref="W25:Y25"/>
    <mergeCell ref="AB25:AD25"/>
    <mergeCell ref="AE25:AG25"/>
    <mergeCell ref="AH25:AJ25"/>
    <mergeCell ref="C26:D29"/>
    <mergeCell ref="E26:F29"/>
    <mergeCell ref="H26:H29"/>
    <mergeCell ref="K26:N26"/>
    <mergeCell ref="AA26:AA29"/>
    <mergeCell ref="AB26:AD29"/>
    <mergeCell ref="J35:V35"/>
    <mergeCell ref="W35:Y35"/>
    <mergeCell ref="AE26:AG29"/>
    <mergeCell ref="AH26:AJ29"/>
    <mergeCell ref="K27:N27"/>
    <mergeCell ref="K28:N28"/>
    <mergeCell ref="K29:N29"/>
    <mergeCell ref="P29:Y29"/>
    <mergeCell ref="AE30:AG30"/>
    <mergeCell ref="E30:F32"/>
    <mergeCell ref="H30:H32"/>
    <mergeCell ref="K30:Y30"/>
    <mergeCell ref="AB30:AD30"/>
    <mergeCell ref="J34:N34"/>
    <mergeCell ref="O34:P34"/>
    <mergeCell ref="AH30:AJ30"/>
    <mergeCell ref="K31:Y31"/>
    <mergeCell ref="K32:N32"/>
    <mergeCell ref="P32:Y32"/>
    <mergeCell ref="C33:D35"/>
    <mergeCell ref="E33:F35"/>
    <mergeCell ref="H33:H35"/>
    <mergeCell ref="J33:L33"/>
    <mergeCell ref="M33:W33"/>
    <mergeCell ref="C30:D32"/>
    <mergeCell ref="P39:Y39"/>
    <mergeCell ref="B40:F40"/>
    <mergeCell ref="C36:D39"/>
    <mergeCell ref="E36:F39"/>
    <mergeCell ref="H36:H39"/>
    <mergeCell ref="K36:N36"/>
    <mergeCell ref="K37:N37"/>
    <mergeCell ref="K38:N38"/>
    <mergeCell ref="K39:N39"/>
    <mergeCell ref="B30:B39"/>
  </mergeCells>
  <conditionalFormatting sqref="AB23:AJ23 AB25 AE30 AB17:AB18 AD17:AJ17 AE18 AH18 AB20 AB30 AH30 AE25 AH25 AE20 AH20">
    <cfRule type="expression" priority="2" dxfId="8" stopIfTrue="1">
      <formula>#REF!&lt;$Z$45</formula>
    </cfRule>
  </conditionalFormatting>
  <conditionalFormatting sqref="AB16:AJ16">
    <cfRule type="expression" priority="1" dxfId="8" stopIfTrue="1">
      <formula>#REF!&lt;$Z$49</formula>
    </cfRule>
  </conditionalFormatting>
  <dataValidations count="5">
    <dataValidation type="custom" allowBlank="1" showInputMessage="1" showErrorMessage="1" prompt="少数第１位まで入力&#10;成績点がない場合「65」を入力" sqref="V23:W23 AB23:AJ23 L8:M8 V8:W8 Q8:R8 L23:M23 Q23:R23">
      <formula1>V23-ROUNDDOWN(V23,1)=0</formula1>
    </dataValidation>
    <dataValidation type="custom" allowBlank="1" showInputMessage="1" showErrorMessage="1" prompt="少数第１位まで入力" sqref="O34:P34 O18:P18">
      <formula1>O34-ROUNDDOWN(O34,1)=0</formula1>
    </dataValidation>
    <dataValidation type="list" allowBlank="1" showInputMessage="1" showErrorMessage="1" sqref="AB20:AJ22">
      <formula1>"６,３,０"</formula1>
    </dataValidation>
    <dataValidation type="list" allowBlank="1" showInputMessage="1" showErrorMessage="1" sqref="AB26:AJ29">
      <formula1>"５,３,１,０"</formula1>
    </dataValidation>
    <dataValidation type="list" allowBlank="1" showInputMessage="1" sqref="M17:W17 M33:W33">
      <formula1>$D$46:$D$61</formula1>
    </dataValidation>
  </dataValidation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j-yamaguchi2</dc:creator>
  <cp:keywords/>
  <dc:description/>
  <cp:lastModifiedBy>デスクトップ２</cp:lastModifiedBy>
  <cp:lastPrinted>2017-11-13T08:39:39Z</cp:lastPrinted>
  <dcterms:created xsi:type="dcterms:W3CDTF">2013-02-01T09:56:49Z</dcterms:created>
  <dcterms:modified xsi:type="dcterms:W3CDTF">2017-11-13T08:39:44Z</dcterms:modified>
  <cp:category/>
  <cp:version/>
  <cp:contentType/>
  <cp:contentStatus/>
</cp:coreProperties>
</file>