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85" activeTab="0"/>
  </bookViews>
  <sheets>
    <sheet name="簡易型12-1" sheetId="1" r:id="rId1"/>
    <sheet name="簡易型12-2" sheetId="2" r:id="rId2"/>
    <sheet name="簡易型12-3" sheetId="3" r:id="rId3"/>
    <sheet name="簡易型12-4" sheetId="4" r:id="rId4"/>
    <sheet name="簡易型12-5" sheetId="5" r:id="rId5"/>
    <sheet name="簡易型12-6" sheetId="6" r:id="rId6"/>
  </sheets>
  <externalReferences>
    <externalReference r:id="rId9"/>
    <externalReference r:id="rId10"/>
  </externalReferences>
  <definedNames>
    <definedName name="_xlnm.Print_Area" localSheetId="0">'簡易型12-1'!$A$1:$X$29</definedName>
    <definedName name="_xlnm.Print_Area" localSheetId="1">'簡易型12-2'!$A$1:$X$26</definedName>
    <definedName name="_xlnm.Print_Area" localSheetId="2">'簡易型12-3'!$A$1:$X$29</definedName>
    <definedName name="_xlnm.Print_Area" localSheetId="3">'簡易型12-4'!$A$1:$X$26</definedName>
    <definedName name="_xlnm.Print_Area" localSheetId="4">'簡易型12-5'!$A$1:$X$29</definedName>
    <definedName name="_xlnm.Print_Area" localSheetId="5">'簡易型12-6'!$A$1:$X$26</definedName>
    <definedName name="加盟団体" localSheetId="1">#REF!</definedName>
    <definedName name="加盟団体" localSheetId="2">#REF!</definedName>
    <definedName name="加盟団体" localSheetId="3">#REF!</definedName>
    <definedName name="加盟団体" localSheetId="4">#REF!</definedName>
    <definedName name="加盟団体" localSheetId="5">#REF!</definedName>
    <definedName name="加盟団体">#REF!</definedName>
    <definedName name="工事場所" localSheetId="1">#REF!</definedName>
    <definedName name="工事場所" localSheetId="2">#REF!</definedName>
    <definedName name="工事場所" localSheetId="3">#REF!</definedName>
    <definedName name="工事場所" localSheetId="4">#REF!</definedName>
    <definedName name="工事場所" localSheetId="5">#REF!</definedName>
    <definedName name="工事場所">#REF!</definedName>
    <definedName name="資格" localSheetId="1">#REF!</definedName>
    <definedName name="資格" localSheetId="2">#REF!</definedName>
    <definedName name="資格" localSheetId="3">#REF!</definedName>
    <definedName name="資格" localSheetId="4">#REF!</definedName>
    <definedName name="資格" localSheetId="5">#REF!</definedName>
    <definedName name="資格">#REF!</definedName>
    <definedName name="実績" localSheetId="1">#REF!</definedName>
    <definedName name="実績" localSheetId="2">#REF!</definedName>
    <definedName name="実績" localSheetId="3">#REF!</definedName>
    <definedName name="実績" localSheetId="4">#REF!</definedName>
    <definedName name="実績" localSheetId="5">#REF!</definedName>
    <definedName name="実績">#REF!</definedName>
    <definedName name="従事役職" localSheetId="1">#REF!</definedName>
    <definedName name="従事役職" localSheetId="2">#REF!</definedName>
    <definedName name="従事役職" localSheetId="3">#REF!</definedName>
    <definedName name="従事役職" localSheetId="4">#REF!</definedName>
    <definedName name="従事役職" localSheetId="5">#REF!</definedName>
    <definedName name="従事役職">#REF!</definedName>
    <definedName name="整理番号" localSheetId="1">#REF!</definedName>
    <definedName name="整理番号" localSheetId="2">#REF!</definedName>
    <definedName name="整理番号" localSheetId="3">#REF!</definedName>
    <definedName name="整理番号" localSheetId="4">#REF!</definedName>
    <definedName name="整理番号" localSheetId="5">#REF!</definedName>
    <definedName name="整理番号">#REF!</definedName>
    <definedName name="専門資格" localSheetId="1">#REF!</definedName>
    <definedName name="専門資格" localSheetId="2">#REF!</definedName>
    <definedName name="専門資格" localSheetId="3">#REF!</definedName>
    <definedName name="専門資格" localSheetId="4">#REF!</definedName>
    <definedName name="専門資格" localSheetId="5">#REF!</definedName>
    <definedName name="専門資格">#REF!</definedName>
    <definedName name="選定年度" localSheetId="1">#REF!</definedName>
    <definedName name="選定年度" localSheetId="2">#REF!</definedName>
    <definedName name="選定年度" localSheetId="3">#REF!</definedName>
    <definedName name="選定年度" localSheetId="4">#REF!</definedName>
    <definedName name="選定年度" localSheetId="5">#REF!</definedName>
    <definedName name="選定年度">#REF!</definedName>
    <definedName name="得点" localSheetId="1">'簡易型12-2'!#REF!</definedName>
    <definedName name="得点" localSheetId="2">'簡易型12-3'!#REF!</definedName>
    <definedName name="得点" localSheetId="3">'簡易型12-4'!#REF!</definedName>
    <definedName name="得点" localSheetId="4">'簡易型12-5'!#REF!</definedName>
    <definedName name="得点" localSheetId="5">'簡易型12-6'!#REF!</definedName>
    <definedName name="得点">'簡易型12-1'!#REF!</definedName>
    <definedName name="得点１" localSheetId="1">#REF!</definedName>
    <definedName name="得点１" localSheetId="2">#REF!</definedName>
    <definedName name="得点１" localSheetId="3">#REF!</definedName>
    <definedName name="得点１" localSheetId="4">#REF!</definedName>
    <definedName name="得点１" localSheetId="5">#REF!</definedName>
    <definedName name="得点１">#REF!</definedName>
    <definedName name="得点２" localSheetId="1">#REF!</definedName>
    <definedName name="得点２" localSheetId="2">#REF!</definedName>
    <definedName name="得点２" localSheetId="3">#REF!</definedName>
    <definedName name="得点２" localSheetId="4">#REF!</definedName>
    <definedName name="得点２" localSheetId="5">#REF!</definedName>
    <definedName name="得点２">#REF!</definedName>
    <definedName name="得点２１" localSheetId="1">#REF!</definedName>
    <definedName name="得点２１" localSheetId="2">#REF!</definedName>
    <definedName name="得点２１" localSheetId="3">#REF!</definedName>
    <definedName name="得点２１" localSheetId="4">#REF!</definedName>
    <definedName name="得点２１" localSheetId="5">#REF!</definedName>
    <definedName name="得点２１">#REF!</definedName>
    <definedName name="得点３" localSheetId="1">#REF!</definedName>
    <definedName name="得点３" localSheetId="2">#REF!</definedName>
    <definedName name="得点３" localSheetId="3">#REF!</definedName>
    <definedName name="得点３" localSheetId="4">#REF!</definedName>
    <definedName name="得点３" localSheetId="5">#REF!</definedName>
    <definedName name="得点３">#REF!</definedName>
    <definedName name="得点４" localSheetId="1">#REF!</definedName>
    <definedName name="得点４" localSheetId="2">#REF!</definedName>
    <definedName name="得点４" localSheetId="3">#REF!</definedName>
    <definedName name="得点４" localSheetId="4">#REF!</definedName>
    <definedName name="得点４" localSheetId="5">#REF!</definedName>
    <definedName name="得点４">#REF!</definedName>
    <definedName name="得点５" localSheetId="1">#REF!</definedName>
    <definedName name="得点５" localSheetId="2">#REF!</definedName>
    <definedName name="得点５" localSheetId="3">#REF!</definedName>
    <definedName name="得点５" localSheetId="4">#REF!</definedName>
    <definedName name="得点５" localSheetId="5">#REF!</definedName>
    <definedName name="得点５">#REF!</definedName>
    <definedName name="得点６" localSheetId="1">#REF!</definedName>
    <definedName name="得点６" localSheetId="2">#REF!</definedName>
    <definedName name="得点６" localSheetId="3">#REF!</definedName>
    <definedName name="得点６" localSheetId="4">#REF!</definedName>
    <definedName name="得点６" localSheetId="5">#REF!</definedName>
    <definedName name="得点６">#REF!</definedName>
    <definedName name="得点７" localSheetId="1">#REF!</definedName>
    <definedName name="得点７" localSheetId="2">#REF!</definedName>
    <definedName name="得点７" localSheetId="3">#REF!</definedName>
    <definedName name="得点７" localSheetId="4">#REF!</definedName>
    <definedName name="得点７" localSheetId="5">#REF!</definedName>
    <definedName name="得点７">#REF!</definedName>
    <definedName name="発注機関" localSheetId="1">#REF!</definedName>
    <definedName name="発注機関" localSheetId="2">#REF!</definedName>
    <definedName name="発注機関" localSheetId="3">#REF!</definedName>
    <definedName name="発注機関" localSheetId="4">#REF!</definedName>
    <definedName name="発注機関" localSheetId="5">#REF!</definedName>
    <definedName name="発注機関">#REF!</definedName>
    <definedName name="評価">'[2]リスト'!$R$54:$R$65</definedName>
  </definedNames>
  <calcPr fullCalcOnLoad="1"/>
</workbook>
</file>

<file path=xl/comments1.xml><?xml version="1.0" encoding="utf-8"?>
<comments xmlns="http://schemas.openxmlformats.org/spreadsheetml/2006/main">
  <authors>
    <author>広島県</author>
  </authors>
  <commentList>
    <comment ref="K11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1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1" authorId="0">
      <text>
        <r>
          <rPr>
            <b/>
            <sz val="9"/>
            <rFont val="ＭＳ Ｐゴシック"/>
            <family val="3"/>
          </rPr>
          <t>３件目評点</t>
        </r>
      </text>
    </comment>
    <comment ref="K14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4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4" authorId="0">
      <text>
        <r>
          <rPr>
            <b/>
            <sz val="9"/>
            <rFont val="ＭＳ Ｐゴシック"/>
            <family val="3"/>
          </rPr>
          <t>３件目評点</t>
        </r>
      </text>
    </comment>
  </commentList>
</comments>
</file>

<file path=xl/comments2.xml><?xml version="1.0" encoding="utf-8"?>
<comments xmlns="http://schemas.openxmlformats.org/spreadsheetml/2006/main">
  <authors>
    <author>広島県</author>
  </authors>
  <commentList>
    <comment ref="K11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1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1" authorId="0">
      <text>
        <r>
          <rPr>
            <b/>
            <sz val="9"/>
            <rFont val="ＭＳ Ｐゴシック"/>
            <family val="3"/>
          </rPr>
          <t>３件目評点</t>
        </r>
      </text>
    </comment>
    <comment ref="K14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4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4" authorId="0">
      <text>
        <r>
          <rPr>
            <b/>
            <sz val="9"/>
            <rFont val="ＭＳ Ｐゴシック"/>
            <family val="3"/>
          </rPr>
          <t>３件目評点</t>
        </r>
      </text>
    </comment>
  </commentList>
</comments>
</file>

<file path=xl/comments3.xml><?xml version="1.0" encoding="utf-8"?>
<comments xmlns="http://schemas.openxmlformats.org/spreadsheetml/2006/main">
  <authors>
    <author>広島県</author>
  </authors>
  <commentList>
    <comment ref="K11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1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1" authorId="0">
      <text>
        <r>
          <rPr>
            <b/>
            <sz val="9"/>
            <rFont val="ＭＳ Ｐゴシック"/>
            <family val="3"/>
          </rPr>
          <t>３件目評点</t>
        </r>
      </text>
    </comment>
    <comment ref="K14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4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4" authorId="0">
      <text>
        <r>
          <rPr>
            <b/>
            <sz val="9"/>
            <rFont val="ＭＳ Ｐゴシック"/>
            <family val="3"/>
          </rPr>
          <t>３件目評点</t>
        </r>
      </text>
    </comment>
  </commentList>
</comments>
</file>

<file path=xl/comments4.xml><?xml version="1.0" encoding="utf-8"?>
<comments xmlns="http://schemas.openxmlformats.org/spreadsheetml/2006/main">
  <authors>
    <author>広島県</author>
  </authors>
  <commentList>
    <comment ref="K11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1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1" authorId="0">
      <text>
        <r>
          <rPr>
            <b/>
            <sz val="9"/>
            <rFont val="ＭＳ Ｐゴシック"/>
            <family val="3"/>
          </rPr>
          <t>３件目評点</t>
        </r>
      </text>
    </comment>
    <comment ref="K14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4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4" authorId="0">
      <text>
        <r>
          <rPr>
            <b/>
            <sz val="9"/>
            <rFont val="ＭＳ Ｐゴシック"/>
            <family val="3"/>
          </rPr>
          <t>３件目評点</t>
        </r>
      </text>
    </comment>
  </commentList>
</comments>
</file>

<file path=xl/comments5.xml><?xml version="1.0" encoding="utf-8"?>
<comments xmlns="http://schemas.openxmlformats.org/spreadsheetml/2006/main">
  <authors>
    <author>広島県</author>
  </authors>
  <commentList>
    <comment ref="K11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1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1" authorId="0">
      <text>
        <r>
          <rPr>
            <b/>
            <sz val="9"/>
            <rFont val="ＭＳ Ｐゴシック"/>
            <family val="3"/>
          </rPr>
          <t>３件目評点</t>
        </r>
      </text>
    </comment>
    <comment ref="K14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4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4" authorId="0">
      <text>
        <r>
          <rPr>
            <b/>
            <sz val="9"/>
            <rFont val="ＭＳ Ｐゴシック"/>
            <family val="3"/>
          </rPr>
          <t>３件目評点</t>
        </r>
      </text>
    </comment>
  </commentList>
</comments>
</file>

<file path=xl/comments6.xml><?xml version="1.0" encoding="utf-8"?>
<comments xmlns="http://schemas.openxmlformats.org/spreadsheetml/2006/main">
  <authors>
    <author>広島県</author>
  </authors>
  <commentList>
    <comment ref="K11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1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1" authorId="0">
      <text>
        <r>
          <rPr>
            <b/>
            <sz val="9"/>
            <rFont val="ＭＳ Ｐゴシック"/>
            <family val="3"/>
          </rPr>
          <t>３件目評点</t>
        </r>
      </text>
    </comment>
    <comment ref="K14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P14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U14" authorId="0">
      <text>
        <r>
          <rPr>
            <b/>
            <sz val="9"/>
            <rFont val="ＭＳ Ｐゴシック"/>
            <family val="3"/>
          </rPr>
          <t>３件目評点</t>
        </r>
      </text>
    </comment>
  </commentList>
</comments>
</file>

<file path=xl/sharedStrings.xml><?xml version="1.0" encoding="utf-8"?>
<sst xmlns="http://schemas.openxmlformats.org/spreadsheetml/2006/main" count="369" uniqueCount="62">
  <si>
    <t>区分</t>
  </si>
  <si>
    <t>評価項目</t>
  </si>
  <si>
    <t>配点</t>
  </si>
  <si>
    <t>評価基準</t>
  </si>
  <si>
    <t>1件：</t>
  </si>
  <si>
    <t>2件：</t>
  </si>
  <si>
    <t>3件：</t>
  </si>
  <si>
    <t>業務成績平均点：</t>
  </si>
  <si>
    <t>点</t>
  </si>
  <si>
    <t>技術者１</t>
  </si>
  <si>
    <t>技術者２</t>
  </si>
  <si>
    <t>技術者３</t>
  </si>
  <si>
    <t>CPD取得単位</t>
  </si>
  <si>
    <t>単位</t>
  </si>
  <si>
    <t>取得単位数：</t>
  </si>
  <si>
    <t>CPD評価点</t>
  </si>
  <si>
    <t>合計</t>
  </si>
  <si>
    <t>※合計が最低値の技術者で評価する。</t>
  </si>
  <si>
    <t>　</t>
  </si>
  <si>
    <t>～</t>
  </si>
  <si>
    <r>
      <t>※</t>
    </r>
    <r>
      <rPr>
        <sz val="9"/>
        <color indexed="10"/>
        <rFont val="HG丸ｺﾞｼｯｸM-PRO"/>
        <family val="3"/>
      </rPr>
      <t>赤字</t>
    </r>
    <r>
      <rPr>
        <sz val="9"/>
        <rFont val="HG丸ｺﾞｼｯｸM-PRO"/>
        <family val="3"/>
      </rPr>
      <t>箇所は自動計算</t>
    </r>
  </si>
  <si>
    <t>自己採点表（簡易型）</t>
  </si>
  <si>
    <r>
      <t xml:space="preserve">得点
</t>
    </r>
    <r>
      <rPr>
        <sz val="8"/>
        <rFont val="HG丸ｺﾞｼｯｸM-PRO"/>
        <family val="3"/>
      </rPr>
      <t>(自己採点)</t>
    </r>
  </si>
  <si>
    <t>自己採点の算出に利用してください。
入力内容や計算結果に間違いがないか必ず確認を行ってください。</t>
  </si>
  <si>
    <t>自己採点合計</t>
  </si>
  <si>
    <t>イ　企業の実績・能力</t>
  </si>
  <si>
    <t>過去１０年間の同種工事における優良工事施工団体表彰の有無</t>
  </si>
  <si>
    <t>過去３年間の同種工事における工事成績評定点の３件の平均点</t>
  </si>
  <si>
    <t>広島高速道路公社表彰の実績あり</t>
  </si>
  <si>
    <t>広島高速道路公社以外の表彰の実績あり</t>
  </si>
  <si>
    <t>表彰の実績なし</t>
  </si>
  <si>
    <t>ウ　配置予定技術者の実績・能力</t>
  </si>
  <si>
    <t>過去５年間の同種工事における主任（監理）技術者又は現場代理人としての工事成績評定点の３件の平均点</t>
  </si>
  <si>
    <t>過去１０年間の同一業種における主任（監理）技術者の優秀建設技術者表彰等の有無</t>
  </si>
  <si>
    <t>優秀建設技術者表彰の実績あり</t>
  </si>
  <si>
    <t>優良工事施工団体表彰の実績あり</t>
  </si>
  <si>
    <t>主任（監理）技術者での施工実績あり</t>
  </si>
  <si>
    <t>現場代理人での施工実績あり</t>
  </si>
  <si>
    <t>施工実績なし</t>
  </si>
  <si>
    <t>主任（監理）技術者の保有する専門資格</t>
  </si>
  <si>
    <t>１級〇〇技術者</t>
  </si>
  <si>
    <t>２級〇〇技術者</t>
  </si>
  <si>
    <t>保有専門資格なし</t>
  </si>
  <si>
    <t>継続教育（ＣＰＤ）の取組み</t>
  </si>
  <si>
    <t>工事成績</t>
  </si>
  <si>
    <t>従事役職</t>
  </si>
  <si>
    <t>専門資格</t>
  </si>
  <si>
    <t>表彰の有無</t>
  </si>
  <si>
    <t>様式第１２－１用</t>
  </si>
  <si>
    <t>様式第１２－６用</t>
  </si>
  <si>
    <t>様式第１２－５用</t>
  </si>
  <si>
    <t>様式第１２－４用</t>
  </si>
  <si>
    <t>様式第１２－３用</t>
  </si>
  <si>
    <t>様式第１２－２用</t>
  </si>
  <si>
    <t>主任（監理）技術者が複数の場合の比較表</t>
  </si>
  <si>
    <t>過去５年間の同種工事における従事役職</t>
  </si>
  <si>
    <t>※技術的所見を求め、技術者の保有専門資格を評価し、ヒアリングを実施する場合</t>
  </si>
  <si>
    <t>※技術的所見を求め、技術者の保有専門資格を評価し、ヒアリングを実施しない場合</t>
  </si>
  <si>
    <t>※技術的所見を求め、技術者の保有専門資格を評価せず、ヒアリングを実施する場合</t>
  </si>
  <si>
    <t>※技術的所見を求め、技術者の保有専門資格を評価せず、ヒアリングを実施しない場合</t>
  </si>
  <si>
    <t>※技術的所見を求めず、技術者の保有専門資格を評価し、ヒアリングを実施しない場合</t>
  </si>
  <si>
    <t>※技術的所見を求めず、技術者の保有専門資格を評価せず、ヒアリングを実施しない場合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</si>
</sst>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 総合順位：&quot;#0&quot;位&quot;"/>
    <numFmt numFmtId="177" formatCode="&quot;○ 技術評価：&quot;#0&quot;位&quot;"/>
    <numFmt numFmtId="178" formatCode="&quot;○ 入札価格：&quot;#0&quot;位&quot;"/>
    <numFmt numFmtId="179" formatCode="0.0"/>
    <numFmt numFmtId="180" formatCode="0.0_ "/>
    <numFmt numFmtId="181" formatCode="&quot;(2.0 × ( &quot;#0.0&quot; － 25 ) ／ 25 ) ＝&quot;"/>
    <numFmt numFmtId="182" formatCode="d&quot;¥&quot;&quot;¥&quot;\.mmm&quot;¥&quot;&quot;¥&quot;\.yy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9"/>
      <color indexed="10"/>
      <name val="HG丸ｺﾞｼｯｸM-PRO"/>
      <family val="3"/>
    </font>
    <font>
      <sz val="9"/>
      <color indexed="12"/>
      <name val="HG丸ｺﾞｼｯｸM-PRO"/>
      <family val="3"/>
    </font>
    <font>
      <b/>
      <sz val="9"/>
      <name val="HG丸ｺﾞｼｯｸM-PRO"/>
      <family val="3"/>
    </font>
    <font>
      <b/>
      <sz val="9"/>
      <name val="ＭＳ Ｐゴシック"/>
      <family val="3"/>
    </font>
    <font>
      <b/>
      <sz val="12"/>
      <name val="Arial"/>
      <family val="2"/>
    </font>
    <font>
      <sz val="36"/>
      <name val="HG丸ｺﾞｼｯｸM-PRO"/>
      <family val="3"/>
    </font>
    <font>
      <sz val="24"/>
      <name val="HG丸ｺﾞｼｯｸM-PRO"/>
      <family val="3"/>
    </font>
    <font>
      <sz val="18"/>
      <name val="HG丸ｺﾞｼｯｸM-PRO"/>
      <family val="3"/>
    </font>
    <font>
      <sz val="9"/>
      <color indexed="8"/>
      <name val="HG丸ｺﾞｼｯｸM-PRO"/>
      <family val="3"/>
    </font>
    <font>
      <sz val="8"/>
      <name val="HG丸ｺﾞｼｯｸM-PRO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HG丸ｺﾞｼｯｸM-PRO"/>
      <family val="3"/>
    </font>
    <font>
      <sz val="12"/>
      <color indexed="10"/>
      <name val="HG丸ｺﾞｼｯｸM-PRO"/>
      <family val="3"/>
    </font>
    <font>
      <i/>
      <sz val="9"/>
      <color indexed="10"/>
      <name val="HG丸ｺﾞｼｯｸM-PRO"/>
      <family val="3"/>
    </font>
    <font>
      <i/>
      <sz val="11"/>
      <color indexed="10"/>
      <name val="ＭＳ ゴシック"/>
      <family val="3"/>
    </font>
    <font>
      <b/>
      <i/>
      <sz val="9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HG丸ｺﾞｼｯｸM-PRO"/>
      <family val="3"/>
    </font>
    <font>
      <sz val="12"/>
      <color rgb="FFFF0000"/>
      <name val="HG丸ｺﾞｼｯｸM-PRO"/>
      <family val="3"/>
    </font>
    <font>
      <sz val="11"/>
      <name val="Calibri"/>
      <family val="3"/>
    </font>
    <font>
      <i/>
      <sz val="9"/>
      <color rgb="FFFF0000"/>
      <name val="HG丸ｺﾞｼｯｸM-PRO"/>
      <family val="3"/>
    </font>
    <font>
      <i/>
      <sz val="11"/>
      <color rgb="FFFF0000"/>
      <name val="ＭＳ ゴシック"/>
      <family val="3"/>
    </font>
    <font>
      <b/>
      <i/>
      <sz val="9"/>
      <color rgb="FFFF0000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1">
      <alignment horizontal="righ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4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5" applyNumberFormat="0" applyFont="0" applyAlignment="0" applyProtection="0"/>
    <xf numFmtId="0" fontId="43" fillId="0" borderId="6" applyNumberFormat="0" applyFill="0" applyAlignment="0" applyProtection="0"/>
    <xf numFmtId="0" fontId="44" fillId="29" borderId="0" applyNumberFormat="0" applyBorder="0" applyAlignment="0" applyProtection="0"/>
    <xf numFmtId="0" fontId="45" fillId="30" borderId="7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0" borderId="12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7" applyNumberFormat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3" fillId="33" borderId="0" xfId="0" applyFont="1" applyFill="1" applyBorder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179" fontId="3" fillId="0" borderId="13" xfId="0" applyNumberFormat="1" applyFont="1" applyFill="1" applyBorder="1" applyAlignment="1">
      <alignment horizontal="center" textRotation="255"/>
    </xf>
    <xf numFmtId="0" fontId="55" fillId="0" borderId="19" xfId="0" applyFont="1" applyBorder="1" applyAlignment="1" applyProtection="1">
      <alignment horizontal="left" vertical="center" wrapText="1"/>
      <protection locked="0"/>
    </xf>
    <xf numFmtId="0" fontId="55" fillId="0" borderId="20" xfId="0" applyFont="1" applyBorder="1" applyAlignment="1" applyProtection="1">
      <alignment horizontal="left" vertical="center" wrapText="1"/>
      <protection locked="0"/>
    </xf>
    <xf numFmtId="0" fontId="55" fillId="0" borderId="21" xfId="0" applyFont="1" applyBorder="1" applyAlignment="1" applyProtection="1">
      <alignment vertical="top"/>
      <protection locked="0"/>
    </xf>
    <xf numFmtId="0" fontId="55" fillId="0" borderId="19" xfId="0" applyFont="1" applyBorder="1" applyAlignment="1" applyProtection="1">
      <alignment vertical="top"/>
      <protection locked="0"/>
    </xf>
    <xf numFmtId="0" fontId="55" fillId="0" borderId="20" xfId="0" applyFont="1" applyBorder="1" applyAlignment="1" applyProtection="1">
      <alignment/>
      <protection locked="0"/>
    </xf>
    <xf numFmtId="0" fontId="55" fillId="0" borderId="21" xfId="0" applyFont="1" applyBorder="1" applyAlignment="1" applyProtection="1">
      <alignment vertical="center"/>
      <protection locked="0"/>
    </xf>
    <xf numFmtId="0" fontId="55" fillId="0" borderId="19" xfId="0" applyFont="1" applyBorder="1" applyAlignment="1" applyProtection="1">
      <alignment/>
      <protection locked="0"/>
    </xf>
    <xf numFmtId="0" fontId="55" fillId="0" borderId="19" xfId="0" applyFont="1" applyBorder="1" applyAlignment="1" applyProtection="1">
      <alignment vertical="center"/>
      <protection locked="0"/>
    </xf>
    <xf numFmtId="0" fontId="55" fillId="0" borderId="20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8" fillId="34" borderId="1" xfId="0" applyNumberFormat="1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>
      <alignment vertical="center" wrapText="1"/>
    </xf>
    <xf numFmtId="0" fontId="57" fillId="0" borderId="14" xfId="0" applyFont="1" applyBorder="1" applyAlignment="1" applyProtection="1">
      <alignment horizontal="right"/>
      <protection locked="0"/>
    </xf>
    <xf numFmtId="0" fontId="56" fillId="0" borderId="0" xfId="0" applyFont="1" applyBorder="1" applyAlignment="1">
      <alignment vertical="center" wrapText="1"/>
    </xf>
    <xf numFmtId="0" fontId="3" fillId="9" borderId="25" xfId="0" applyFont="1" applyFill="1" applyBorder="1" applyAlignment="1" applyProtection="1">
      <alignment horizontal="center" vertical="center" shrinkToFit="1"/>
      <protection locked="0"/>
    </xf>
    <xf numFmtId="180" fontId="3" fillId="35" borderId="26" xfId="0" applyNumberFormat="1" applyFont="1" applyFill="1" applyBorder="1" applyAlignment="1" applyProtection="1">
      <alignment horizontal="center" vertical="center" shrinkToFit="1"/>
      <protection locked="0"/>
    </xf>
    <xf numFmtId="180" fontId="3" fillId="35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55" fillId="0" borderId="20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179" fontId="3" fillId="34" borderId="29" xfId="0" applyNumberFormat="1" applyFont="1" applyFill="1" applyBorder="1" applyAlignment="1">
      <alignment horizontal="center" vertical="center"/>
    </xf>
    <xf numFmtId="179" fontId="3" fillId="34" borderId="3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180" fontId="57" fillId="35" borderId="14" xfId="0" applyNumberFormat="1" applyFont="1" applyFill="1" applyBorder="1" applyAlignment="1" applyProtection="1">
      <alignment horizontal="center" shrinkToFi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textRotation="255" wrapText="1"/>
    </xf>
    <xf numFmtId="179" fontId="3" fillId="34" borderId="30" xfId="0" applyNumberFormat="1" applyFont="1" applyFill="1" applyBorder="1" applyAlignment="1">
      <alignment horizontal="center" vertical="center"/>
    </xf>
    <xf numFmtId="179" fontId="3" fillId="34" borderId="3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9" fontId="5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3" fillId="0" borderId="16" xfId="0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79" fontId="58" fillId="0" borderId="23" xfId="0" applyNumberFormat="1" applyFont="1" applyBorder="1" applyAlignment="1" applyProtection="1">
      <alignment horizontal="center" vertical="center"/>
      <protection/>
    </xf>
    <xf numFmtId="179" fontId="58" fillId="0" borderId="24" xfId="0" applyNumberFormat="1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179" fontId="3" fillId="0" borderId="16" xfId="0" applyNumberFormat="1" applyFont="1" applyFill="1" applyBorder="1" applyAlignment="1">
      <alignment horizontal="left" vertical="center"/>
    </xf>
    <xf numFmtId="179" fontId="3" fillId="0" borderId="32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0" fontId="3" fillId="35" borderId="23" xfId="0" applyNumberFormat="1" applyFont="1" applyFill="1" applyBorder="1" applyAlignment="1" applyProtection="1">
      <alignment horizontal="center" vertical="center"/>
      <protection locked="0"/>
    </xf>
    <xf numFmtId="179" fontId="3" fillId="34" borderId="1" xfId="0" applyNumberFormat="1" applyFont="1" applyFill="1" applyBorder="1" applyAlignment="1">
      <alignment horizontal="center" vertical="center"/>
    </xf>
    <xf numFmtId="180" fontId="59" fillId="0" borderId="23" xfId="0" applyNumberFormat="1" applyFont="1" applyBorder="1" applyAlignment="1" applyProtection="1">
      <alignment horizontal="center" vertical="center"/>
      <protection/>
    </xf>
    <xf numFmtId="180" fontId="59" fillId="0" borderId="33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180" fontId="58" fillId="0" borderId="23" xfId="0" applyNumberFormat="1" applyFont="1" applyBorder="1" applyAlignment="1" applyProtection="1">
      <alignment horizontal="center" vertical="center"/>
      <protection/>
    </xf>
    <xf numFmtId="180" fontId="58" fillId="0" borderId="24" xfId="0" applyNumberFormat="1" applyFont="1" applyBorder="1" applyAlignment="1" applyProtection="1">
      <alignment horizontal="center" vertical="center"/>
      <protection/>
    </xf>
    <xf numFmtId="180" fontId="59" fillId="0" borderId="24" xfId="0" applyNumberFormat="1" applyFont="1" applyBorder="1" applyAlignment="1" applyProtection="1">
      <alignment horizontal="center" vertical="center"/>
      <protection/>
    </xf>
    <xf numFmtId="180" fontId="59" fillId="0" borderId="37" xfId="0" applyNumberFormat="1" applyFont="1" applyBorder="1" applyAlignment="1" applyProtection="1">
      <alignment horizontal="center" vertical="center"/>
      <protection/>
    </xf>
    <xf numFmtId="180" fontId="60" fillId="9" borderId="38" xfId="0" applyNumberFormat="1" applyFont="1" applyFill="1" applyBorder="1" applyAlignment="1" applyProtection="1">
      <alignment horizontal="center" vertical="center"/>
      <protection/>
    </xf>
    <xf numFmtId="180" fontId="60" fillId="9" borderId="16" xfId="0" applyNumberFormat="1" applyFont="1" applyFill="1" applyBorder="1" applyAlignment="1" applyProtection="1">
      <alignment horizontal="center" vertical="center"/>
      <protection/>
    </xf>
    <xf numFmtId="180" fontId="60" fillId="9" borderId="39" xfId="0" applyNumberFormat="1" applyFont="1" applyFill="1" applyBorder="1" applyAlignment="1" applyProtection="1">
      <alignment horizontal="center" vertical="center"/>
      <protection/>
    </xf>
    <xf numFmtId="180" fontId="60" fillId="9" borderId="32" xfId="0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left" vertical="center" shrinkToFit="1"/>
      <protection locked="0"/>
    </xf>
    <xf numFmtId="0" fontId="3" fillId="35" borderId="15" xfId="0" applyFont="1" applyFill="1" applyBorder="1" applyAlignment="1" applyProtection="1">
      <alignment horizontal="left" vertical="center" shrinkToFit="1"/>
      <protection locked="0"/>
    </xf>
    <xf numFmtId="0" fontId="3" fillId="35" borderId="0" xfId="0" applyFont="1" applyFill="1" applyBorder="1" applyAlignment="1" applyProtection="1">
      <alignment horizontal="left" vertical="center" shrinkToFit="1"/>
      <protection locked="0"/>
    </xf>
    <xf numFmtId="0" fontId="3" fillId="35" borderId="17" xfId="0" applyFont="1" applyFill="1" applyBorder="1" applyAlignment="1" applyProtection="1">
      <alignment horizontal="left" vertical="center" shrinkToFit="1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180" fontId="57" fillId="35" borderId="0" xfId="0" applyNumberFormat="1" applyFont="1" applyFill="1" applyBorder="1" applyAlignment="1" applyProtection="1">
      <alignment horizontal="center" shrinkToFit="1"/>
      <protection locked="0"/>
    </xf>
    <xf numFmtId="181" fontId="3" fillId="0" borderId="16" xfId="0" applyNumberFormat="1" applyFont="1" applyFill="1" applyBorder="1" applyAlignment="1">
      <alignment horizontal="right" vertical="center"/>
    </xf>
    <xf numFmtId="180" fontId="3" fillId="35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 shrinkToFit="1"/>
      <protection locked="0"/>
    </xf>
    <xf numFmtId="179" fontId="58" fillId="0" borderId="41" xfId="0" applyNumberFormat="1" applyFont="1" applyBorder="1" applyAlignment="1" applyProtection="1">
      <alignment horizontal="center" vertical="center"/>
      <protection/>
    </xf>
    <xf numFmtId="179" fontId="58" fillId="0" borderId="42" xfId="0" applyNumberFormat="1" applyFont="1" applyBorder="1" applyAlignment="1" applyProtection="1">
      <alignment horizontal="center" vertical="center"/>
      <protection/>
    </xf>
    <xf numFmtId="179" fontId="58" fillId="0" borderId="43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180" fontId="60" fillId="9" borderId="44" xfId="0" applyNumberFormat="1" applyFont="1" applyFill="1" applyBorder="1" applyAlignment="1" applyProtection="1">
      <alignment horizontal="center" vertical="center"/>
      <protection/>
    </xf>
    <xf numFmtId="180" fontId="60" fillId="9" borderId="3" xfId="0" applyNumberFormat="1" applyFont="1" applyFill="1" applyBorder="1" applyAlignment="1" applyProtection="1">
      <alignment horizontal="center" vertical="center"/>
      <protection/>
    </xf>
    <xf numFmtId="180" fontId="60" fillId="9" borderId="4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>
      <alignment vertical="center"/>
    </xf>
  </cellXfs>
  <cellStyles count="50">
    <cellStyle name="Normal" xfId="0"/>
    <cellStyle name="11.5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Header1" xfId="34"/>
    <cellStyle name="Header2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dxfs count="46"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2%20&#26989;&#21209;%20&#23529;&#26619;&#27096;&#24335;&#31532;2&#12539;3&#12539;4&#21495;&#12539;&#33853;&#26413;&#32773;&#27770;&#23450;&#36039;&#26009;&#12304;&#31777;&#26131;&#22411;&#12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5216;&#34899;&#31649;&#29702;&#35506;\010&#22303;&#26408;&#23616;&#23554;&#29992;\000&#32207;&#21209;&#31649;&#29702;&#37096;\040&#25216;&#34899;&#20225;&#30011;&#35506;\&#25216;&#34899;&#25351;&#23566;&#23460;\&#25216;&#34899;&#25351;&#23566;&#65319;\&#32207;&#21512;&#35413;&#20385;&#26041;&#24335;\&#12304;&#35430;&#34892;&#12305;&#24179;&#25104;20&#24180;&#24230;\10.&#24196;&#21407;\-&#24196;&#21407;&#12480;&#12512;&#65288;&#65300;&#24037;&#21306;&#65289;\&#33853;&#26413;&#27770;&#23450;&#23529;&#26619;\1&#12304;&#27161;&#28310;&#12305;&#9314;&#21029;&#32025;&#27096;&#24335;&#31532;8&#21495;&#65288;&#33853;&#26413;&#32773;&#27770;&#23450;&#36039;&#26009;&#65289;&#24195;&#20013;&#20462;&#27491;ver1.2&#12304;&#24196;&#21407;&#12480;&#12512;&#27211;&#26753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①"/>
      <sheetName val="入力シート②＆様式第2号"/>
      <sheetName val="第3号（審査用）"/>
      <sheetName val="入札調書（公表用）"/>
      <sheetName val="様式第4号"/>
      <sheetName val="A(1)"/>
      <sheetName val="B(2)"/>
      <sheetName val="C(3)"/>
      <sheetName val="D(4)"/>
      <sheetName val="E(5)"/>
      <sheetName val="F(6)"/>
      <sheetName val="G(7)"/>
      <sheetName val="H(8)"/>
      <sheetName val="I(9)"/>
      <sheetName val="J(10)"/>
      <sheetName val="K(11)"/>
      <sheetName val="L(12)"/>
      <sheetName val="M(13)"/>
      <sheetName val="N(14)"/>
      <sheetName val="O(1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8号（決定用）"/>
      <sheetName val="第8-1号（公表用）"/>
      <sheetName val="第8号（審査用）"/>
      <sheetName val="A者"/>
      <sheetName val="B者"/>
      <sheetName val="C者"/>
      <sheetName val="D者"/>
      <sheetName val="E者"/>
      <sheetName val="F者"/>
      <sheetName val="評価項目一覧表"/>
      <sheetName val="整理表 (1)"/>
      <sheetName val="整理表 (2)"/>
      <sheetName val="整理表 (3)"/>
      <sheetName val="整理表 (4)"/>
      <sheetName val="技術(1)"/>
      <sheetName val="技術(2)"/>
      <sheetName val="技術(3)"/>
      <sheetName val="技術(4)"/>
      <sheetName val="技術(1)〔金あり〕"/>
      <sheetName val="技術(2)〔金あり〕"/>
      <sheetName val="技術(3)〔金あり〕"/>
      <sheetName val="技術(4)〔金あり〕"/>
      <sheetName val="リスト"/>
    </sheetNames>
    <sheetDataSet>
      <sheetData sheetId="22">
        <row r="54">
          <cell r="R54" t="str">
            <v>○○対策として工夫が見られるため評価する</v>
          </cell>
        </row>
        <row r="55">
          <cell r="R55" t="str">
            <v>○○○○○○○○○○する工夫が見られ評価できる</v>
          </cell>
        </row>
        <row r="56">
          <cell r="R56" t="str">
            <v>具体的でなく，効果が判断できないため評価しない</v>
          </cell>
        </row>
        <row r="57">
          <cell r="R57" t="str">
            <v>一般的な施工方法であるため評価しない</v>
          </cell>
        </row>
        <row r="58">
          <cell r="R58" t="str">
            <v>具体性がなく，実現不可能であるため評価しない</v>
          </cell>
        </row>
        <row r="59">
          <cell r="R59" t="str">
            <v>提案が認められない</v>
          </cell>
        </row>
        <row r="60">
          <cell r="R60" t="str">
            <v>共通仕様書に明記された事項であるため評価しない</v>
          </cell>
        </row>
        <row r="61">
          <cell r="R61" t="str">
            <v>特記仕様書に明記された事項であるため評価しない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5"/>
  <sheetViews>
    <sheetView showGridLines="0" tabSelected="1" view="pageBreakPreview" zoomScaleNormal="90" zoomScaleSheetLayoutView="100" zoomScalePageLayoutView="0" workbookViewId="0" topLeftCell="A1">
      <selection activeCell="B31" sqref="B31"/>
    </sheetView>
  </sheetViews>
  <sheetFormatPr defaultColWidth="9.00390625" defaultRowHeight="13.5"/>
  <cols>
    <col min="1" max="1" width="5.125" style="1" customWidth="1"/>
    <col min="2" max="3" width="8.00390625" style="1" customWidth="1"/>
    <col min="4" max="4" width="14.00390625" style="1" customWidth="1"/>
    <col min="5" max="5" width="17.75390625" style="1" customWidth="1"/>
    <col min="6" max="7" width="8.625" style="1" customWidth="1"/>
    <col min="8" max="8" width="1.625" style="2" customWidth="1"/>
    <col min="9" max="23" width="2.375" style="1" customWidth="1"/>
    <col min="24" max="24" width="6.75390625" style="1" customWidth="1"/>
    <col min="25" max="25" width="1.625" style="1" customWidth="1"/>
    <col min="26" max="26" width="9.00390625" style="3" customWidth="1"/>
    <col min="27" max="31" width="4.125" style="3" customWidth="1"/>
    <col min="32" max="33" width="4.125" style="4" customWidth="1"/>
    <col min="34" max="35" width="4.125" style="1" customWidth="1"/>
    <col min="36" max="16384" width="9.00390625" style="1" customWidth="1"/>
  </cols>
  <sheetData>
    <row r="1" ht="12"/>
    <row r="2" spans="1:33" s="14" customFormat="1" ht="18.75" customHeight="1">
      <c r="A2" s="33" t="s">
        <v>48</v>
      </c>
      <c r="B2" s="34"/>
      <c r="C2" s="34"/>
      <c r="D2" s="34"/>
      <c r="E2" s="34"/>
      <c r="H2" s="27"/>
      <c r="K2" s="118" t="s">
        <v>23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Z2" s="28"/>
      <c r="AA2" s="28"/>
      <c r="AB2" s="28"/>
      <c r="AC2" s="28"/>
      <c r="AD2" s="28"/>
      <c r="AE2" s="28"/>
      <c r="AF2" s="29"/>
      <c r="AG2" s="29"/>
    </row>
    <row r="3" spans="1:24" ht="27" customHeight="1">
      <c r="A3" s="30"/>
      <c r="B3" s="30"/>
      <c r="C3" s="30"/>
      <c r="D3" s="35"/>
      <c r="E3" s="35"/>
      <c r="F3" s="36" t="s">
        <v>21</v>
      </c>
      <c r="G3" s="35"/>
      <c r="H3" s="37"/>
      <c r="I3" s="35"/>
      <c r="J3" s="6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8.75" customHeight="1">
      <c r="A4" s="31"/>
      <c r="B4" s="31"/>
      <c r="C4" s="31"/>
      <c r="J4" s="61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9.5" customHeight="1">
      <c r="A5" s="32"/>
      <c r="B5" s="32"/>
      <c r="C5" s="32"/>
      <c r="D5" s="5"/>
      <c r="E5" s="5"/>
      <c r="G5" s="59"/>
      <c r="H5" s="60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ht="18.75" customHeight="1">
      <c r="B6" s="68" t="s">
        <v>56</v>
      </c>
    </row>
    <row r="7" spans="1:33" s="8" customFormat="1" ht="37.5" customHeight="1">
      <c r="A7" s="6" t="s">
        <v>0</v>
      </c>
      <c r="B7" s="110" t="s">
        <v>1</v>
      </c>
      <c r="C7" s="110"/>
      <c r="D7" s="110"/>
      <c r="E7" s="110"/>
      <c r="F7" s="7" t="s">
        <v>2</v>
      </c>
      <c r="G7" s="58" t="s">
        <v>22</v>
      </c>
      <c r="H7" s="111" t="s">
        <v>3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Z7" s="9"/>
      <c r="AA7" s="9"/>
      <c r="AB7" s="9"/>
      <c r="AC7" s="9"/>
      <c r="AD7" s="9"/>
      <c r="AE7" s="9"/>
      <c r="AF7" s="10"/>
      <c r="AG7" s="10"/>
    </row>
    <row r="8" spans="1:24" ht="16.5" customHeight="1">
      <c r="A8" s="76" t="s">
        <v>25</v>
      </c>
      <c r="B8" s="98" t="s">
        <v>26</v>
      </c>
      <c r="C8" s="99"/>
      <c r="D8" s="99"/>
      <c r="E8" s="100"/>
      <c r="F8" s="11">
        <v>2</v>
      </c>
      <c r="G8" s="79">
        <f>IF(H8=1,F8,IF(H8=2,F9,F10))</f>
        <v>0</v>
      </c>
      <c r="H8" s="39">
        <v>3</v>
      </c>
      <c r="I8" s="15"/>
      <c r="J8" s="81" t="s">
        <v>28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6.5" customHeight="1">
      <c r="A9" s="77"/>
      <c r="B9" s="101"/>
      <c r="C9" s="102"/>
      <c r="D9" s="102"/>
      <c r="E9" s="103"/>
      <c r="F9" s="11">
        <v>1</v>
      </c>
      <c r="G9" s="80"/>
      <c r="H9" s="40"/>
      <c r="I9" s="16"/>
      <c r="J9" s="83" t="s">
        <v>29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</row>
    <row r="10" spans="1:24" ht="16.5" customHeight="1">
      <c r="A10" s="77"/>
      <c r="B10" s="104"/>
      <c r="C10" s="105"/>
      <c r="D10" s="105"/>
      <c r="E10" s="106"/>
      <c r="F10" s="11">
        <v>0</v>
      </c>
      <c r="G10" s="80"/>
      <c r="H10" s="41"/>
      <c r="I10" s="17"/>
      <c r="J10" s="95" t="s">
        <v>30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</row>
    <row r="11" spans="1:24" ht="16.5" customHeight="1">
      <c r="A11" s="77"/>
      <c r="B11" s="86" t="s">
        <v>27</v>
      </c>
      <c r="C11" s="87"/>
      <c r="D11" s="87"/>
      <c r="E11" s="88"/>
      <c r="F11" s="11">
        <v>2</v>
      </c>
      <c r="G11" s="79">
        <f>V13</f>
        <v>0</v>
      </c>
      <c r="H11" s="46"/>
      <c r="I11" s="48"/>
      <c r="J11" s="62" t="s">
        <v>4</v>
      </c>
      <c r="K11" s="97">
        <v>65</v>
      </c>
      <c r="L11" s="97"/>
      <c r="M11" s="48"/>
      <c r="N11" s="48"/>
      <c r="O11" s="62" t="s">
        <v>5</v>
      </c>
      <c r="P11" s="97">
        <v>65</v>
      </c>
      <c r="Q11" s="97"/>
      <c r="R11" s="48"/>
      <c r="S11" s="48"/>
      <c r="T11" s="62" t="s">
        <v>6</v>
      </c>
      <c r="U11" s="97">
        <v>65</v>
      </c>
      <c r="V11" s="97"/>
      <c r="W11" s="12"/>
      <c r="X11" s="13"/>
    </row>
    <row r="12" spans="1:35" ht="16.5" customHeight="1">
      <c r="A12" s="77"/>
      <c r="B12" s="89"/>
      <c r="C12" s="90"/>
      <c r="D12" s="90"/>
      <c r="E12" s="91"/>
      <c r="F12" s="38" t="s">
        <v>19</v>
      </c>
      <c r="G12" s="108"/>
      <c r="H12" s="47"/>
      <c r="I12" s="85" t="s">
        <v>7</v>
      </c>
      <c r="J12" s="85"/>
      <c r="K12" s="85"/>
      <c r="L12" s="85"/>
      <c r="M12" s="85"/>
      <c r="N12" s="85"/>
      <c r="O12" s="114">
        <f>ROUND((ROUNDDOWN(K11,1)+ROUNDDOWN(P11,1)+ROUNDDOWN(U11,1))/3,1)</f>
        <v>65</v>
      </c>
      <c r="P12" s="114"/>
      <c r="Q12" s="114"/>
      <c r="R12" s="14" t="s">
        <v>8</v>
      </c>
      <c r="S12" s="49" t="s">
        <v>18</v>
      </c>
      <c r="T12" s="115"/>
      <c r="U12" s="115"/>
      <c r="V12" s="115"/>
      <c r="W12" s="115"/>
      <c r="X12" s="116"/>
      <c r="Z12" s="2" t="s">
        <v>54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>
      <c r="A13" s="78"/>
      <c r="B13" s="92"/>
      <c r="C13" s="93"/>
      <c r="D13" s="93"/>
      <c r="E13" s="94"/>
      <c r="F13" s="11">
        <v>0</v>
      </c>
      <c r="G13" s="109"/>
      <c r="H13" s="44"/>
      <c r="I13" s="117" t="str">
        <f>"（"&amp;FIXED(F11,1)&amp;"×（"&amp;FIXED(O12,1)&amp;"－70）÷10） ="</f>
        <v>（2.0×（65.0－70）÷10） =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24">
        <f>IF(O12&gt;80,F11,IF(O12&lt;70,0,ROUND(F11*(O12-70)/10,1)))</f>
        <v>0</v>
      </c>
      <c r="W13" s="124"/>
      <c r="X13" s="125"/>
      <c r="Z13" s="67"/>
      <c r="AA13" s="134" t="s">
        <v>9</v>
      </c>
      <c r="AB13" s="134"/>
      <c r="AC13" s="134"/>
      <c r="AD13" s="134" t="s">
        <v>10</v>
      </c>
      <c r="AE13" s="134"/>
      <c r="AF13" s="134"/>
      <c r="AG13" s="13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/c>
      <c r="C14" s="99"/>
      <c r="D14" s="99"/>
      <c r="E14" s="100"/>
      <c r="F14" s="11">
        <v>2</v>
      </c>
      <c r="G14" s="79">
        <f>V16</f>
        <v>0</v>
      </c>
      <c r="H14" s="46"/>
      <c r="I14" s="48"/>
      <c r="J14" s="62" t="s">
        <v>4</v>
      </c>
      <c r="K14" s="97">
        <v>65</v>
      </c>
      <c r="L14" s="97"/>
      <c r="M14" s="48"/>
      <c r="N14" s="48"/>
      <c r="O14" s="62" t="s">
        <v>5</v>
      </c>
      <c r="P14" s="97">
        <v>65</v>
      </c>
      <c r="Q14" s="97"/>
      <c r="R14" s="48"/>
      <c r="S14" s="48"/>
      <c r="T14" s="62" t="s">
        <v>6</v>
      </c>
      <c r="U14" s="97">
        <v>65</v>
      </c>
      <c r="V14" s="97"/>
      <c r="W14" s="12"/>
      <c r="X14" s="13"/>
      <c r="Z14" s="136" t="s">
        <v>44</v>
      </c>
      <c r="AA14" s="65">
        <v>65</v>
      </c>
      <c r="AB14" s="65">
        <v>65</v>
      </c>
      <c r="AC14" s="65">
        <v>65</v>
      </c>
      <c r="AD14" s="65">
        <v>65</v>
      </c>
      <c r="AE14" s="65">
        <v>65</v>
      </c>
      <c r="AF14" s="65">
        <v>65</v>
      </c>
      <c r="AG14" s="65">
        <v>65</v>
      </c>
      <c r="AH14" s="65">
        <v>65</v>
      </c>
      <c r="AI14" s="66">
        <v>65</v>
      </c>
    </row>
    <row r="15" spans="1:35" ht="16.5" customHeight="1">
      <c r="A15" s="107"/>
      <c r="B15" s="101"/>
      <c r="C15" s="102"/>
      <c r="D15" s="102"/>
      <c r="E15" s="103"/>
      <c r="F15" s="38" t="s">
        <v>19</v>
      </c>
      <c r="G15" s="80"/>
      <c r="H15" s="47"/>
      <c r="I15" s="85" t="s">
        <v>7</v>
      </c>
      <c r="J15" s="85"/>
      <c r="K15" s="85"/>
      <c r="L15" s="85"/>
      <c r="M15" s="85"/>
      <c r="N15" s="85"/>
      <c r="O15" s="114">
        <f>ROUND((ROUNDDOWN(K14,1)+ROUNDDOWN(P14,1)+ROUNDDOWN(U14,1))/3,1)</f>
        <v>65</v>
      </c>
      <c r="P15" s="114"/>
      <c r="Q15" s="114"/>
      <c r="R15" s="14" t="s">
        <v>8</v>
      </c>
      <c r="S15" s="49" t="s">
        <v>18</v>
      </c>
      <c r="T15" s="115"/>
      <c r="U15" s="115"/>
      <c r="V15" s="115"/>
      <c r="W15" s="115"/>
      <c r="X15" s="116"/>
      <c r="Z15" s="133"/>
      <c r="AA15" s="154">
        <f>ROUND((ROUNDDOWN(AA14,1)+ROUNDDOWN(AB14,1)+ROUNDDOWN(AC14,1))/3,1)</f>
        <v>65</v>
      </c>
      <c r="AB15" s="155"/>
      <c r="AC15" s="156"/>
      <c r="AD15" s="120">
        <f>ROUND((AD14+AE14+AF14)/3,1)</f>
        <v>65</v>
      </c>
      <c r="AE15" s="120"/>
      <c r="AF15" s="120"/>
      <c r="AG15" s="120">
        <f>ROUND((AG14+AH14+AI14)/3,1)</f>
        <v>65</v>
      </c>
      <c r="AH15" s="120"/>
      <c r="AI15" s="121"/>
    </row>
    <row r="16" spans="1:35" ht="16.5" customHeight="1">
      <c r="A16" s="107"/>
      <c r="B16" s="104"/>
      <c r="C16" s="105"/>
      <c r="D16" s="105"/>
      <c r="E16" s="106"/>
      <c r="F16" s="11">
        <v>0</v>
      </c>
      <c r="G16" s="80"/>
      <c r="H16" s="44"/>
      <c r="I16" s="117" t="str">
        <f>"（"&amp;FIXED(F14,1)&amp;"×（"&amp;FIXED(O15,1)&amp;"－70）÷10） ="</f>
        <v>（2.0×（65.0－70）÷10） =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24">
        <f>IF(O15&gt;80,F14,IF(O15&lt;70,0,ROUND(F14*(O15-70)/10,1)))</f>
        <v>0</v>
      </c>
      <c r="W16" s="124"/>
      <c r="X16" s="125"/>
      <c r="Z16" s="133"/>
      <c r="AA16" s="137">
        <f>IF(AA15&gt;80,F14,IF(AA15&lt;70,0,ROUND(F14*(AA15-70)/10,1)))</f>
        <v>0</v>
      </c>
      <c r="AB16" s="137"/>
      <c r="AC16" s="137"/>
      <c r="AD16" s="137">
        <f>IF(AD15&gt;80,F14,IF(AD15&lt;70,0,ROUND(F14*(AD15-70)/10,1)))</f>
        <v>0</v>
      </c>
      <c r="AE16" s="137"/>
      <c r="AF16" s="137"/>
      <c r="AG16" s="137">
        <f>IF(AG15&gt;80,F14,IF(AG15&lt;70,0,ROUND(F14*(AG15-70)/10,1)))</f>
        <v>0</v>
      </c>
      <c r="AH16" s="137"/>
      <c r="AI16" s="138"/>
    </row>
    <row r="17" spans="1:35" ht="16.5" customHeight="1">
      <c r="A17" s="107"/>
      <c r="B17" s="98" t="s">
        <v>33</v>
      </c>
      <c r="C17" s="99"/>
      <c r="D17" s="99"/>
      <c r="E17" s="100"/>
      <c r="F17" s="11">
        <v>2</v>
      </c>
      <c r="G17" s="79">
        <f>IF(H17=1,F17,IF(H17=2,F18,F19))</f>
        <v>0</v>
      </c>
      <c r="H17" s="39">
        <v>3</v>
      </c>
      <c r="I17" s="15"/>
      <c r="J17" s="81" t="s">
        <v>34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Z17" s="133" t="s">
        <v>47</v>
      </c>
      <c r="AA17" s="129">
        <v>0</v>
      </c>
      <c r="AB17" s="129"/>
      <c r="AC17" s="129"/>
      <c r="AD17" s="129">
        <v>0</v>
      </c>
      <c r="AE17" s="129"/>
      <c r="AF17" s="129"/>
      <c r="AG17" s="129">
        <v>0</v>
      </c>
      <c r="AH17" s="129"/>
      <c r="AI17" s="152"/>
    </row>
    <row r="18" spans="1:35" ht="16.5" customHeight="1">
      <c r="A18" s="107"/>
      <c r="B18" s="101"/>
      <c r="C18" s="102"/>
      <c r="D18" s="102"/>
      <c r="E18" s="103"/>
      <c r="F18" s="11">
        <v>1</v>
      </c>
      <c r="G18" s="80"/>
      <c r="H18" s="40"/>
      <c r="I18" s="16"/>
      <c r="J18" s="83" t="s">
        <v>35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Z18" s="133"/>
      <c r="AA18" s="129"/>
      <c r="AB18" s="129"/>
      <c r="AC18" s="129"/>
      <c r="AD18" s="129"/>
      <c r="AE18" s="129"/>
      <c r="AF18" s="129"/>
      <c r="AG18" s="129"/>
      <c r="AH18" s="129"/>
      <c r="AI18" s="152"/>
    </row>
    <row r="19" spans="1:35" ht="16.5" customHeight="1">
      <c r="A19" s="107"/>
      <c r="B19" s="104"/>
      <c r="C19" s="105"/>
      <c r="D19" s="105"/>
      <c r="E19" s="106"/>
      <c r="F19" s="11">
        <v>0</v>
      </c>
      <c r="G19" s="80"/>
      <c r="H19" s="41"/>
      <c r="I19" s="17"/>
      <c r="J19" s="95" t="s">
        <v>30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  <c r="Z19" s="133"/>
      <c r="AA19" s="129"/>
      <c r="AB19" s="129"/>
      <c r="AC19" s="129"/>
      <c r="AD19" s="129"/>
      <c r="AE19" s="129"/>
      <c r="AF19" s="129"/>
      <c r="AG19" s="129"/>
      <c r="AH19" s="129"/>
      <c r="AI19" s="152"/>
    </row>
    <row r="20" spans="1:35" ht="16.5" customHeight="1">
      <c r="A20" s="107"/>
      <c r="B20" s="98" t="s">
        <v>55</v>
      </c>
      <c r="C20" s="99"/>
      <c r="D20" s="99"/>
      <c r="E20" s="100"/>
      <c r="F20" s="11">
        <v>2</v>
      </c>
      <c r="G20" s="79">
        <f>IF(H20=1,F20,IF(H20=2,F21,F22))</f>
        <v>0</v>
      </c>
      <c r="H20" s="45">
        <v>3</v>
      </c>
      <c r="I20" s="23"/>
      <c r="J20" s="122" t="s">
        <v>36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Z20" s="133" t="s">
        <v>45</v>
      </c>
      <c r="AA20" s="129">
        <v>2</v>
      </c>
      <c r="AB20" s="129"/>
      <c r="AC20" s="129"/>
      <c r="AD20" s="129">
        <v>0</v>
      </c>
      <c r="AE20" s="129"/>
      <c r="AF20" s="129"/>
      <c r="AG20" s="129">
        <v>0</v>
      </c>
      <c r="AH20" s="129"/>
      <c r="AI20" s="152"/>
    </row>
    <row r="21" spans="1:35" ht="16.5" customHeight="1">
      <c r="A21" s="107"/>
      <c r="B21" s="101"/>
      <c r="C21" s="102"/>
      <c r="D21" s="102"/>
      <c r="E21" s="103"/>
      <c r="F21" s="11">
        <v>1</v>
      </c>
      <c r="G21" s="80"/>
      <c r="H21" s="43"/>
      <c r="I21" s="23"/>
      <c r="J21" s="157" t="s">
        <v>37</v>
      </c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Z21" s="133"/>
      <c r="AA21" s="129"/>
      <c r="AB21" s="129"/>
      <c r="AC21" s="129"/>
      <c r="AD21" s="129"/>
      <c r="AE21" s="129"/>
      <c r="AF21" s="129"/>
      <c r="AG21" s="129"/>
      <c r="AH21" s="129"/>
      <c r="AI21" s="152"/>
    </row>
    <row r="22" spans="1:35" ht="16.5" customHeight="1">
      <c r="A22" s="107"/>
      <c r="B22" s="104"/>
      <c r="C22" s="105"/>
      <c r="D22" s="105"/>
      <c r="E22" s="106"/>
      <c r="F22" s="11">
        <v>0</v>
      </c>
      <c r="G22" s="80"/>
      <c r="H22" s="41"/>
      <c r="I22" s="23"/>
      <c r="J22" s="95" t="s">
        <v>38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Z22" s="133"/>
      <c r="AA22" s="129"/>
      <c r="AB22" s="129"/>
      <c r="AC22" s="129"/>
      <c r="AD22" s="129"/>
      <c r="AE22" s="129"/>
      <c r="AF22" s="129"/>
      <c r="AG22" s="129"/>
      <c r="AH22" s="129"/>
      <c r="AI22" s="152"/>
    </row>
    <row r="23" spans="1:35" ht="16.5" customHeight="1">
      <c r="A23" s="107"/>
      <c r="B23" s="86" t="s">
        <v>39</v>
      </c>
      <c r="C23" s="87"/>
      <c r="D23" s="87"/>
      <c r="E23" s="88"/>
      <c r="F23" s="11">
        <v>1</v>
      </c>
      <c r="G23" s="130">
        <f>IF(H23=1,F23,IF(H23=2,F24,F25))</f>
        <v>0</v>
      </c>
      <c r="H23" s="39">
        <v>3</v>
      </c>
      <c r="I23" s="15"/>
      <c r="J23" s="145" t="s">
        <v>40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6"/>
      <c r="Z23" s="133" t="s">
        <v>46</v>
      </c>
      <c r="AA23" s="129">
        <v>0</v>
      </c>
      <c r="AB23" s="129"/>
      <c r="AC23" s="129"/>
      <c r="AD23" s="129">
        <v>0</v>
      </c>
      <c r="AE23" s="129"/>
      <c r="AF23" s="129"/>
      <c r="AG23" s="129">
        <v>0.5</v>
      </c>
      <c r="AH23" s="129"/>
      <c r="AI23" s="152"/>
    </row>
    <row r="24" spans="1:35" ht="16.5" customHeight="1">
      <c r="A24" s="107"/>
      <c r="B24" s="89"/>
      <c r="C24" s="90"/>
      <c r="D24" s="90"/>
      <c r="E24" s="91"/>
      <c r="F24" s="11">
        <v>0.5</v>
      </c>
      <c r="G24" s="130"/>
      <c r="H24" s="40"/>
      <c r="I24" s="16"/>
      <c r="J24" s="147" t="s">
        <v>41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  <c r="Z24" s="133"/>
      <c r="AA24" s="129"/>
      <c r="AB24" s="129"/>
      <c r="AC24" s="129"/>
      <c r="AD24" s="129"/>
      <c r="AE24" s="129"/>
      <c r="AF24" s="129"/>
      <c r="AG24" s="129"/>
      <c r="AH24" s="129"/>
      <c r="AI24" s="152"/>
    </row>
    <row r="25" spans="1:35" ht="16.5" customHeight="1">
      <c r="A25" s="107"/>
      <c r="B25" s="92"/>
      <c r="C25" s="93"/>
      <c r="D25" s="93"/>
      <c r="E25" s="94"/>
      <c r="F25" s="11">
        <v>0</v>
      </c>
      <c r="G25" s="130"/>
      <c r="H25" s="41"/>
      <c r="I25" s="17"/>
      <c r="J25" s="95" t="s">
        <v>42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/>
      <c r="Z25" s="133"/>
      <c r="AA25" s="129"/>
      <c r="AB25" s="129"/>
      <c r="AC25" s="129"/>
      <c r="AD25" s="129"/>
      <c r="AE25" s="129"/>
      <c r="AF25" s="129"/>
      <c r="AG25" s="129"/>
      <c r="AH25" s="129"/>
      <c r="AI25" s="152"/>
    </row>
    <row r="26" spans="1:35" ht="16.5" customHeight="1">
      <c r="A26" s="107"/>
      <c r="B26" s="98" t="s">
        <v>43</v>
      </c>
      <c r="C26" s="99"/>
      <c r="D26" s="99"/>
      <c r="E26" s="100"/>
      <c r="F26" s="11">
        <v>1</v>
      </c>
      <c r="G26" s="79">
        <f>V28</f>
        <v>0</v>
      </c>
      <c r="H26" s="42"/>
      <c r="I26" s="85"/>
      <c r="J26" s="85"/>
      <c r="K26" s="85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8"/>
      <c r="X26" s="19"/>
      <c r="Z26" s="50" t="s">
        <v>12</v>
      </c>
      <c r="AA26" s="149">
        <v>14</v>
      </c>
      <c r="AB26" s="149"/>
      <c r="AC26" s="51" t="s">
        <v>13</v>
      </c>
      <c r="AD26" s="149">
        <v>14</v>
      </c>
      <c r="AE26" s="149"/>
      <c r="AF26" s="51" t="s">
        <v>13</v>
      </c>
      <c r="AG26" s="149">
        <v>14</v>
      </c>
      <c r="AH26" s="149"/>
      <c r="AI26" s="52" t="s">
        <v>13</v>
      </c>
    </row>
    <row r="27" spans="1:35" ht="16.5" customHeight="1">
      <c r="A27" s="107"/>
      <c r="B27" s="101"/>
      <c r="C27" s="102"/>
      <c r="D27" s="102"/>
      <c r="E27" s="103"/>
      <c r="F27" s="38" t="s">
        <v>19</v>
      </c>
      <c r="G27" s="108"/>
      <c r="H27" s="43"/>
      <c r="I27" s="85" t="s">
        <v>14</v>
      </c>
      <c r="J27" s="85"/>
      <c r="K27" s="85"/>
      <c r="L27" s="85"/>
      <c r="M27" s="85"/>
      <c r="N27" s="150">
        <v>10</v>
      </c>
      <c r="O27" s="150"/>
      <c r="P27" s="14" t="s">
        <v>13</v>
      </c>
      <c r="Q27" s="14"/>
      <c r="R27" s="20"/>
      <c r="S27" s="21"/>
      <c r="T27" s="21"/>
      <c r="U27" s="21"/>
      <c r="V27" s="21"/>
      <c r="W27" s="21"/>
      <c r="X27" s="22"/>
      <c r="Z27" s="133" t="s">
        <v>15</v>
      </c>
      <c r="AA27" s="131">
        <f>IF(AA26&gt;20,F26,IF(AA26&lt;10,0,ROUND(F26*(AA26-10)/10,1)))</f>
        <v>0.4</v>
      </c>
      <c r="AB27" s="131"/>
      <c r="AC27" s="131"/>
      <c r="AD27" s="131">
        <f>IF(AD26&gt;20,$F$26,IF(AD26&lt;10,0,ROUND($F$26*(AD26-10)/10,1)))</f>
        <v>0.4</v>
      </c>
      <c r="AE27" s="131"/>
      <c r="AF27" s="131"/>
      <c r="AG27" s="131">
        <f>IF(AG26&gt;20,$F$26,IF(AG26&lt;10,0,ROUND($F$26*(AG26-10)/10,1)))</f>
        <v>0.4</v>
      </c>
      <c r="AH27" s="131"/>
      <c r="AI27" s="139"/>
    </row>
    <row r="28" spans="1:35" ht="16.5" customHeight="1">
      <c r="A28" s="107"/>
      <c r="B28" s="104"/>
      <c r="C28" s="105"/>
      <c r="D28" s="105"/>
      <c r="E28" s="106"/>
      <c r="F28" s="11">
        <v>0</v>
      </c>
      <c r="G28" s="109"/>
      <c r="H28" s="44"/>
      <c r="I28" s="151" t="str">
        <f>IF(N27&lt;=10,"10単位以下　＝",IF(N27&gt;=20,"20単位以上　＝","（"&amp;FIXED(F26,1)&amp;"×（"&amp;FIXED(N27,1)&amp;"－10）÷10）） ="))</f>
        <v>10単位以下　＝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24">
        <f>IF(N27&gt;20,F26,IF(N27&lt;10,0,ROUND(F26*(N27-10)/10,1)))</f>
        <v>0</v>
      </c>
      <c r="W28" s="124"/>
      <c r="X28" s="125"/>
      <c r="Z28" s="153"/>
      <c r="AA28" s="132">
        <f>IF(S27&gt;50,K26,IF(S27&lt;25,0,ROUND(K26*(S27-25)/25,1)))</f>
        <v>0</v>
      </c>
      <c r="AB28" s="132"/>
      <c r="AC28" s="132"/>
      <c r="AD28" s="132">
        <f>IF(V27&gt;50,N26,IF(V27&lt;25,0,ROUND(N26*(V27-25)/25,1)))</f>
        <v>0</v>
      </c>
      <c r="AE28" s="132"/>
      <c r="AF28" s="132"/>
      <c r="AG28" s="132">
        <f>IF(Y27&gt;50,Q26,IF(Y27&lt;25,0,ROUND(Q26*(Y27-25)/25,1)))</f>
        <v>0</v>
      </c>
      <c r="AH28" s="132"/>
      <c r="AI28" s="140"/>
    </row>
    <row r="29" spans="1:35" ht="18" customHeight="1">
      <c r="A29" s="126" t="s">
        <v>24</v>
      </c>
      <c r="B29" s="127"/>
      <c r="C29" s="127"/>
      <c r="D29" s="127"/>
      <c r="E29" s="128"/>
      <c r="F29" s="11">
        <f>F8+F11+F14+F17+F20+F23+F26</f>
        <v>12</v>
      </c>
      <c r="G29" s="57">
        <f>SUM(G8:G28)</f>
        <v>0</v>
      </c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Z29" s="64" t="s">
        <v>16</v>
      </c>
      <c r="AA29" s="141">
        <f>AA16+AA17+AA20+AA23+AA27</f>
        <v>2.4</v>
      </c>
      <c r="AB29" s="142"/>
      <c r="AC29" s="143"/>
      <c r="AD29" s="141">
        <f>AD16+AD17+AD20+AD23+AD27</f>
        <v>0.4</v>
      </c>
      <c r="AE29" s="142"/>
      <c r="AF29" s="143"/>
      <c r="AG29" s="141">
        <f>AG16+AG17+AG20+AG23+AG27</f>
        <v>0.9</v>
      </c>
      <c r="AH29" s="142"/>
      <c r="AI29" s="144"/>
    </row>
    <row r="30" spans="26:35" ht="11.25">
      <c r="Z30" s="2" t="s">
        <v>17</v>
      </c>
      <c r="AA30" s="53"/>
      <c r="AB30" s="53"/>
      <c r="AC30" s="53"/>
      <c r="AD30" s="53"/>
      <c r="AE30" s="53"/>
      <c r="AF30" s="53"/>
      <c r="AG30" s="53"/>
      <c r="AH30" s="53"/>
      <c r="AI30" s="53"/>
    </row>
    <row r="31" spans="26:35" ht="11.25">
      <c r="Z31" s="2" t="s">
        <v>20</v>
      </c>
      <c r="AA31" s="2"/>
      <c r="AB31" s="2"/>
      <c r="AC31" s="2"/>
      <c r="AD31" s="2"/>
      <c r="AE31" s="2"/>
      <c r="AF31" s="2"/>
      <c r="AG31" s="2"/>
      <c r="AH31" s="2"/>
      <c r="AI31" s="2"/>
    </row>
    <row r="33" spans="2:5" ht="11.25">
      <c r="B33" s="54"/>
      <c r="C33" s="74"/>
      <c r="D33" s="74"/>
      <c r="E33" s="55"/>
    </row>
    <row r="34" spans="2:5" ht="11.25">
      <c r="B34" s="54"/>
      <c r="C34" s="74"/>
      <c r="D34" s="74"/>
      <c r="E34" s="55"/>
    </row>
    <row r="35" spans="2:5" ht="11.25">
      <c r="B35" s="54"/>
      <c r="C35" s="74"/>
      <c r="D35" s="74"/>
      <c r="E35" s="55"/>
    </row>
    <row r="36" spans="2:5" ht="11.25">
      <c r="B36" s="54"/>
      <c r="C36" s="74"/>
      <c r="D36" s="74"/>
      <c r="E36" s="55"/>
    </row>
    <row r="37" spans="2:5" ht="11.25">
      <c r="B37" s="54"/>
      <c r="C37" s="75"/>
      <c r="D37" s="74"/>
      <c r="E37" s="55"/>
    </row>
    <row r="38" spans="2:5" ht="11.25">
      <c r="B38" s="54"/>
      <c r="C38" s="74"/>
      <c r="D38" s="74"/>
      <c r="E38" s="55"/>
    </row>
    <row r="39" spans="2:5" ht="11.25">
      <c r="B39" s="54"/>
      <c r="C39" s="75"/>
      <c r="D39" s="74"/>
      <c r="E39" s="55"/>
    </row>
    <row r="40" spans="2:5" ht="11.25">
      <c r="B40" s="54"/>
      <c r="C40" s="74"/>
      <c r="D40" s="74"/>
      <c r="E40" s="55"/>
    </row>
    <row r="41" spans="2:5" ht="11.25">
      <c r="B41" s="54"/>
      <c r="C41" s="74"/>
      <c r="D41" s="74"/>
      <c r="E41" s="55"/>
    </row>
    <row r="42" spans="2:5" ht="11.25">
      <c r="B42" s="54"/>
      <c r="C42" s="74"/>
      <c r="D42" s="74"/>
      <c r="E42" s="55"/>
    </row>
    <row r="43" spans="2:5" ht="11.25">
      <c r="B43" s="54"/>
      <c r="C43" s="74"/>
      <c r="D43" s="74"/>
      <c r="E43" s="55"/>
    </row>
    <row r="44" spans="2:5" ht="11.25">
      <c r="B44" s="54"/>
      <c r="C44" s="74"/>
      <c r="D44" s="75"/>
      <c r="E44" s="56"/>
    </row>
    <row r="45" spans="2:5" ht="11.25">
      <c r="B45" s="54"/>
      <c r="C45" s="75"/>
      <c r="D45" s="75"/>
      <c r="E45" s="56"/>
    </row>
    <row r="46" spans="2:5" ht="11.25">
      <c r="B46" s="54"/>
      <c r="C46" s="74"/>
      <c r="D46" s="74"/>
      <c r="E46" s="55"/>
    </row>
    <row r="47" spans="2:5" ht="11.25">
      <c r="B47" s="54"/>
      <c r="C47" s="74"/>
      <c r="D47" s="74"/>
      <c r="E47" s="55"/>
    </row>
    <row r="48" spans="2:5" ht="11.25">
      <c r="B48" s="54"/>
      <c r="C48" s="74"/>
      <c r="D48" s="75"/>
      <c r="E48" s="56"/>
    </row>
    <row r="49" spans="3:4" ht="11.25">
      <c r="C49" s="2"/>
      <c r="D49" s="2"/>
    </row>
    <row r="50" spans="3:4" ht="11.25">
      <c r="C50" s="2"/>
      <c r="D50" s="2"/>
    </row>
    <row r="51" spans="3:4" ht="11.25">
      <c r="C51" s="2"/>
      <c r="D51" s="2"/>
    </row>
    <row r="52" spans="3:4" ht="11.25">
      <c r="C52" s="2"/>
      <c r="D52" s="2"/>
    </row>
    <row r="53" spans="3:4" ht="11.25">
      <c r="C53" s="2"/>
      <c r="D53" s="2"/>
    </row>
    <row r="54" spans="3:4" ht="11.25">
      <c r="C54" s="2"/>
      <c r="D54" s="2"/>
    </row>
    <row r="55" spans="3:4" ht="11.25">
      <c r="C55" s="2"/>
      <c r="D55" s="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7">
    <mergeCell ref="J19:X19"/>
    <mergeCell ref="J25:X25"/>
    <mergeCell ref="J21:X21"/>
    <mergeCell ref="V16:X16"/>
    <mergeCell ref="Z17:Z19"/>
    <mergeCell ref="AG20:AI22"/>
    <mergeCell ref="Z27:Z28"/>
    <mergeCell ref="AA15:AC15"/>
    <mergeCell ref="AA16:AC16"/>
    <mergeCell ref="Z23:Z25"/>
    <mergeCell ref="AA23:AC25"/>
    <mergeCell ref="J24:X24"/>
    <mergeCell ref="AA26:AB26"/>
    <mergeCell ref="G26:G28"/>
    <mergeCell ref="B26:E28"/>
    <mergeCell ref="I26:K26"/>
    <mergeCell ref="L26:V26"/>
    <mergeCell ref="I27:M27"/>
    <mergeCell ref="N27:O27"/>
    <mergeCell ref="I28:U28"/>
    <mergeCell ref="V28:X28"/>
    <mergeCell ref="AD20:AF22"/>
    <mergeCell ref="AD27:AF28"/>
    <mergeCell ref="AG27:AI28"/>
    <mergeCell ref="AD29:AF29"/>
    <mergeCell ref="AG29:AI29"/>
    <mergeCell ref="AA29:AC29"/>
    <mergeCell ref="AD23:AF25"/>
    <mergeCell ref="AG23:AI25"/>
    <mergeCell ref="AD26:AE26"/>
    <mergeCell ref="AG26:AH26"/>
    <mergeCell ref="AD13:AF13"/>
    <mergeCell ref="AG13:AI13"/>
    <mergeCell ref="Z14:Z16"/>
    <mergeCell ref="AG16:AI16"/>
    <mergeCell ref="AA17:AC19"/>
    <mergeCell ref="AD16:AF16"/>
    <mergeCell ref="AD17:AF19"/>
    <mergeCell ref="AG17:AI19"/>
    <mergeCell ref="A29:E29"/>
    <mergeCell ref="AA20:AC22"/>
    <mergeCell ref="G23:G25"/>
    <mergeCell ref="AA27:AC28"/>
    <mergeCell ref="I13:U13"/>
    <mergeCell ref="B20:E22"/>
    <mergeCell ref="Z20:Z22"/>
    <mergeCell ref="AA13:AC13"/>
    <mergeCell ref="B23:E25"/>
    <mergeCell ref="J23:X23"/>
    <mergeCell ref="K2:X4"/>
    <mergeCell ref="I5:X5"/>
    <mergeCell ref="T12:X12"/>
    <mergeCell ref="AD15:AF15"/>
    <mergeCell ref="AG15:AI15"/>
    <mergeCell ref="G20:G22"/>
    <mergeCell ref="G14:G16"/>
    <mergeCell ref="G17:G19"/>
    <mergeCell ref="J20:X20"/>
    <mergeCell ref="V13:X13"/>
    <mergeCell ref="B7:E7"/>
    <mergeCell ref="H7:X7"/>
    <mergeCell ref="O15:Q15"/>
    <mergeCell ref="T15:X15"/>
    <mergeCell ref="I16:U16"/>
    <mergeCell ref="B8:E10"/>
    <mergeCell ref="P11:Q11"/>
    <mergeCell ref="U11:V11"/>
    <mergeCell ref="I12:N12"/>
    <mergeCell ref="O12:Q12"/>
    <mergeCell ref="B17:E19"/>
    <mergeCell ref="J17:X17"/>
    <mergeCell ref="J18:X18"/>
    <mergeCell ref="A14:A28"/>
    <mergeCell ref="G11:G13"/>
    <mergeCell ref="J22:X22"/>
    <mergeCell ref="P14:Q14"/>
    <mergeCell ref="U14:V14"/>
    <mergeCell ref="B14:E16"/>
    <mergeCell ref="K14:L14"/>
    <mergeCell ref="A8:A13"/>
    <mergeCell ref="G8:G10"/>
    <mergeCell ref="J8:X8"/>
    <mergeCell ref="J9:X9"/>
    <mergeCell ref="I15:N15"/>
    <mergeCell ref="B11:E13"/>
    <mergeCell ref="J10:X10"/>
    <mergeCell ref="K11:L11"/>
  </mergeCells>
  <conditionalFormatting sqref="AD29 AA29 AG29">
    <cfRule type="expression" priority="13" dxfId="45" stopIfTrue="1">
      <formula>#REF!&lt;#REF!</formula>
    </cfRule>
  </conditionalFormatting>
  <conditionalFormatting sqref="AA13:AI13">
    <cfRule type="expression" priority="30" dxfId="45" stopIfTrue="1">
      <formula>#REF!&lt;$Y$29</formula>
    </cfRule>
  </conditionalFormatting>
  <conditionalFormatting sqref="AA23 AD23 AG23">
    <cfRule type="expression" priority="4" dxfId="45" stopIfTrue="1">
      <formula>#REF!&lt;#REF!</formula>
    </cfRule>
  </conditionalFormatting>
  <conditionalFormatting sqref="AA14:AI14 AA16 AD16 AG16">
    <cfRule type="expression" priority="5" dxfId="45" stopIfTrue="1">
      <formula>#REF!&lt;#REF!</formula>
    </cfRule>
  </conditionalFormatting>
  <conditionalFormatting sqref="AA26 AC26:AI26">
    <cfRule type="expression" priority="3" dxfId="45" stopIfTrue="1">
      <formula>#REF!&lt;#REF!</formula>
    </cfRule>
  </conditionalFormatting>
  <conditionalFormatting sqref="AA17 AD17 AG17 AA20 AD20 AG20">
    <cfRule type="expression" priority="2" dxfId="45" stopIfTrue="1">
      <formula>#REF!&lt;#REF!</formula>
    </cfRule>
  </conditionalFormatting>
  <conditionalFormatting sqref="AA27 AD27 AG27">
    <cfRule type="expression" priority="1" dxfId="45" stopIfTrue="1">
      <formula>#REF!&lt;#REF!</formula>
    </cfRule>
  </conditionalFormatting>
  <dataValidations count="5">
    <dataValidation type="custom" allowBlank="1" showInputMessage="1" showErrorMessage="1" prompt="少数第１位まで入力&#10;成績点がない場合「65」を入力" sqref="AA14:AI14 U11:V11 P11:Q11 K11:L11 U14:V14 P14:Q14 K14:L14">
      <formula1>AA14-ROUNDDOWN(AA14,1)=0</formula1>
    </dataValidation>
    <dataValidation type="custom" allowBlank="1" showInputMessage="1" showErrorMessage="1" prompt="少数第１位まで入力" sqref="N27:O27">
      <formula1>N27-ROUNDDOWN(N27,1)=0</formula1>
    </dataValidation>
    <dataValidation type="list" allowBlank="1" showInputMessage="1" showErrorMessage="1" sqref="AA17:AI22">
      <formula1>"２,１,０"</formula1>
    </dataValidation>
    <dataValidation type="list" allowBlank="1" showInputMessage="1" showErrorMessage="1" sqref="AA23:AI25">
      <formula1>"１,０．５,０"</formula1>
    </dataValidation>
    <dataValidation type="custom" allowBlank="1" showInputMessage="1" showErrorMessage="1" sqref="AA26:AB26 AD26:AE26 AG26:AH26">
      <formula1>AA26-ROUNDDOWN(AA26,1)=0</formula1>
    </dataValidation>
  </dataValidation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50"/>
  <sheetViews>
    <sheetView showGridLines="0" view="pageBreakPreview" zoomScaleNormal="90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5.125" style="1" customWidth="1"/>
    <col min="2" max="3" width="8.00390625" style="1" customWidth="1"/>
    <col min="4" max="4" width="14.00390625" style="1" customWidth="1"/>
    <col min="5" max="5" width="17.75390625" style="1" customWidth="1"/>
    <col min="6" max="7" width="8.625" style="1" customWidth="1"/>
    <col min="8" max="8" width="1.625" style="2" customWidth="1"/>
    <col min="9" max="23" width="2.375" style="1" customWidth="1"/>
    <col min="24" max="24" width="6.75390625" style="1" customWidth="1"/>
    <col min="25" max="25" width="1.625" style="1" customWidth="1"/>
    <col min="26" max="26" width="9.00390625" style="3" customWidth="1"/>
    <col min="27" max="31" width="4.125" style="3" customWidth="1"/>
    <col min="32" max="33" width="4.125" style="4" customWidth="1"/>
    <col min="34" max="35" width="4.125" style="1" customWidth="1"/>
    <col min="36" max="16384" width="9.00390625" style="1" customWidth="1"/>
  </cols>
  <sheetData>
    <row r="1" ht="12"/>
    <row r="2" spans="1:33" s="14" customFormat="1" ht="18.75" customHeight="1">
      <c r="A2" s="33" t="s">
        <v>53</v>
      </c>
      <c r="B2" s="34"/>
      <c r="C2" s="34"/>
      <c r="D2" s="34"/>
      <c r="E2" s="34"/>
      <c r="H2" s="27"/>
      <c r="K2" s="118" t="s">
        <v>23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Z2" s="28"/>
      <c r="AA2" s="28"/>
      <c r="AB2" s="28"/>
      <c r="AC2" s="28"/>
      <c r="AD2" s="28"/>
      <c r="AE2" s="28"/>
      <c r="AF2" s="29"/>
      <c r="AG2" s="29"/>
    </row>
    <row r="3" spans="1:24" ht="27" customHeight="1">
      <c r="A3" s="30"/>
      <c r="B3" s="30"/>
      <c r="C3" s="30"/>
      <c r="D3" s="35"/>
      <c r="E3" s="35"/>
      <c r="F3" s="36" t="s">
        <v>21</v>
      </c>
      <c r="G3" s="35"/>
      <c r="H3" s="37"/>
      <c r="I3" s="35"/>
      <c r="J3" s="63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8.75" customHeight="1">
      <c r="A4" s="31"/>
      <c r="B4" s="31"/>
      <c r="C4" s="31"/>
      <c r="J4" s="63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9.5" customHeight="1">
      <c r="A5" s="32"/>
      <c r="B5" s="32"/>
      <c r="C5" s="32"/>
      <c r="D5" s="5"/>
      <c r="E5" s="5"/>
      <c r="G5" s="59"/>
      <c r="H5" s="60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ht="18.75" customHeight="1">
      <c r="B6" s="68" t="s">
        <v>58</v>
      </c>
    </row>
    <row r="7" spans="1:33" s="8" customFormat="1" ht="37.5" customHeight="1">
      <c r="A7" s="6" t="s">
        <v>0</v>
      </c>
      <c r="B7" s="110" t="s">
        <v>1</v>
      </c>
      <c r="C7" s="110"/>
      <c r="D7" s="110"/>
      <c r="E7" s="110"/>
      <c r="F7" s="7" t="s">
        <v>2</v>
      </c>
      <c r="G7" s="58" t="s">
        <v>22</v>
      </c>
      <c r="H7" s="111" t="s">
        <v>3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Z7" s="9"/>
      <c r="AA7" s="9"/>
      <c r="AB7" s="9"/>
      <c r="AC7" s="9"/>
      <c r="AD7" s="9"/>
      <c r="AE7" s="9"/>
      <c r="AF7" s="10"/>
      <c r="AG7" s="10"/>
    </row>
    <row r="8" spans="1:24" ht="16.5" customHeight="1">
      <c r="A8" s="76" t="s">
        <v>25</v>
      </c>
      <c r="B8" s="98" t="s">
        <v>26</v>
      </c>
      <c r="C8" s="99"/>
      <c r="D8" s="99"/>
      <c r="E8" s="100"/>
      <c r="F8" s="11">
        <v>2</v>
      </c>
      <c r="G8" s="79">
        <f>IF(H8=1,F8,IF(H8=2,F9,F10))</f>
        <v>0</v>
      </c>
      <c r="H8" s="39">
        <v>3</v>
      </c>
      <c r="I8" s="15"/>
      <c r="J8" s="81" t="s">
        <v>28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6.5" customHeight="1">
      <c r="A9" s="77"/>
      <c r="B9" s="101"/>
      <c r="C9" s="102"/>
      <c r="D9" s="102"/>
      <c r="E9" s="103"/>
      <c r="F9" s="11">
        <v>1</v>
      </c>
      <c r="G9" s="80"/>
      <c r="H9" s="40"/>
      <c r="I9" s="16"/>
      <c r="J9" s="83" t="s">
        <v>29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</row>
    <row r="10" spans="1:24" ht="16.5" customHeight="1">
      <c r="A10" s="77"/>
      <c r="B10" s="104"/>
      <c r="C10" s="105"/>
      <c r="D10" s="105"/>
      <c r="E10" s="106"/>
      <c r="F10" s="11">
        <v>0</v>
      </c>
      <c r="G10" s="80"/>
      <c r="H10" s="41"/>
      <c r="I10" s="17"/>
      <c r="J10" s="95" t="s">
        <v>30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</row>
    <row r="11" spans="1:24" ht="16.5" customHeight="1">
      <c r="A11" s="77"/>
      <c r="B11" s="86" t="s">
        <v>27</v>
      </c>
      <c r="C11" s="87"/>
      <c r="D11" s="87"/>
      <c r="E11" s="88"/>
      <c r="F11" s="11">
        <v>2</v>
      </c>
      <c r="G11" s="79">
        <f>V13</f>
        <v>0</v>
      </c>
      <c r="H11" s="46"/>
      <c r="I11" s="48"/>
      <c r="J11" s="62" t="s">
        <v>4</v>
      </c>
      <c r="K11" s="97">
        <v>65</v>
      </c>
      <c r="L11" s="97"/>
      <c r="M11" s="48"/>
      <c r="N11" s="48"/>
      <c r="O11" s="62" t="s">
        <v>5</v>
      </c>
      <c r="P11" s="97">
        <v>65</v>
      </c>
      <c r="Q11" s="97"/>
      <c r="R11" s="48"/>
      <c r="S11" s="48"/>
      <c r="T11" s="62" t="s">
        <v>6</v>
      </c>
      <c r="U11" s="97">
        <v>65</v>
      </c>
      <c r="V11" s="97"/>
      <c r="W11" s="12"/>
      <c r="X11" s="13"/>
    </row>
    <row r="12" spans="1:35" ht="16.5" customHeight="1">
      <c r="A12" s="77"/>
      <c r="B12" s="89"/>
      <c r="C12" s="90"/>
      <c r="D12" s="90"/>
      <c r="E12" s="91"/>
      <c r="F12" s="38" t="s">
        <v>19</v>
      </c>
      <c r="G12" s="108"/>
      <c r="H12" s="47"/>
      <c r="I12" s="85" t="s">
        <v>7</v>
      </c>
      <c r="J12" s="85"/>
      <c r="K12" s="85"/>
      <c r="L12" s="85"/>
      <c r="M12" s="85"/>
      <c r="N12" s="85"/>
      <c r="O12" s="114">
        <f>ROUND((ROUNDDOWN(K11,1)+ROUNDDOWN(P11,1)+ROUNDDOWN(U11,1))/3,1)</f>
        <v>65</v>
      </c>
      <c r="P12" s="114"/>
      <c r="Q12" s="114"/>
      <c r="R12" s="14" t="s">
        <v>8</v>
      </c>
      <c r="S12" s="49" t="s">
        <v>18</v>
      </c>
      <c r="T12" s="115"/>
      <c r="U12" s="115"/>
      <c r="V12" s="115"/>
      <c r="W12" s="115"/>
      <c r="X12" s="116"/>
      <c r="Z12" s="2" t="s">
        <v>54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>
      <c r="A13" s="78"/>
      <c r="B13" s="92"/>
      <c r="C13" s="93"/>
      <c r="D13" s="93"/>
      <c r="E13" s="94"/>
      <c r="F13" s="11">
        <v>0</v>
      </c>
      <c r="G13" s="109"/>
      <c r="H13" s="44"/>
      <c r="I13" s="117" t="str">
        <f>"（"&amp;FIXED(F11,1)&amp;"×（"&amp;FIXED(O12,1)&amp;"－70）÷10） ="</f>
        <v>（2.0×（65.0－70）÷10） =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24">
        <f>IF(O12&gt;80,F11,IF(O12&lt;70,0,ROUND(F11*(O12-70)/10,1)))</f>
        <v>0</v>
      </c>
      <c r="W13" s="124"/>
      <c r="X13" s="125"/>
      <c r="Z13" s="67"/>
      <c r="AA13" s="134" t="s">
        <v>9</v>
      </c>
      <c r="AB13" s="134"/>
      <c r="AC13" s="134"/>
      <c r="AD13" s="134" t="s">
        <v>10</v>
      </c>
      <c r="AE13" s="134"/>
      <c r="AF13" s="134"/>
      <c r="AG13" s="13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/c>
      <c r="C14" s="99"/>
      <c r="D14" s="99"/>
      <c r="E14" s="100"/>
      <c r="F14" s="11">
        <v>2</v>
      </c>
      <c r="G14" s="79">
        <f>V16</f>
        <v>0</v>
      </c>
      <c r="H14" s="46"/>
      <c r="I14" s="48"/>
      <c r="J14" s="62" t="s">
        <v>4</v>
      </c>
      <c r="K14" s="97">
        <v>65</v>
      </c>
      <c r="L14" s="97"/>
      <c r="M14" s="48"/>
      <c r="N14" s="48"/>
      <c r="O14" s="62" t="s">
        <v>5</v>
      </c>
      <c r="P14" s="97">
        <v>65</v>
      </c>
      <c r="Q14" s="97"/>
      <c r="R14" s="48"/>
      <c r="S14" s="48"/>
      <c r="T14" s="62" t="s">
        <v>6</v>
      </c>
      <c r="U14" s="97">
        <v>65</v>
      </c>
      <c r="V14" s="97"/>
      <c r="W14" s="12"/>
      <c r="X14" s="13"/>
      <c r="Z14" s="136" t="s">
        <v>44</v>
      </c>
      <c r="AA14" s="65">
        <v>65</v>
      </c>
      <c r="AB14" s="65">
        <v>65</v>
      </c>
      <c r="AC14" s="65">
        <v>65</v>
      </c>
      <c r="AD14" s="65">
        <v>65</v>
      </c>
      <c r="AE14" s="65">
        <v>65</v>
      </c>
      <c r="AF14" s="65">
        <v>65</v>
      </c>
      <c r="AG14" s="65">
        <v>65</v>
      </c>
      <c r="AH14" s="65">
        <v>65</v>
      </c>
      <c r="AI14" s="66">
        <v>65</v>
      </c>
    </row>
    <row r="15" spans="1:35" ht="16.5" customHeight="1">
      <c r="A15" s="107"/>
      <c r="B15" s="101"/>
      <c r="C15" s="102"/>
      <c r="D15" s="102"/>
      <c r="E15" s="103"/>
      <c r="F15" s="38" t="s">
        <v>19</v>
      </c>
      <c r="G15" s="80"/>
      <c r="H15" s="47"/>
      <c r="I15" s="85" t="s">
        <v>7</v>
      </c>
      <c r="J15" s="85"/>
      <c r="K15" s="85"/>
      <c r="L15" s="85"/>
      <c r="M15" s="85"/>
      <c r="N15" s="85"/>
      <c r="O15" s="114">
        <f>ROUND((ROUNDDOWN(K14,1)+ROUNDDOWN(P14,1)+ROUNDDOWN(U14,1))/3,1)</f>
        <v>65</v>
      </c>
      <c r="P15" s="114"/>
      <c r="Q15" s="114"/>
      <c r="R15" s="14" t="s">
        <v>8</v>
      </c>
      <c r="S15" s="49" t="s">
        <v>18</v>
      </c>
      <c r="T15" s="115"/>
      <c r="U15" s="115"/>
      <c r="V15" s="115"/>
      <c r="W15" s="115"/>
      <c r="X15" s="116"/>
      <c r="Z15" s="133"/>
      <c r="AA15" s="154">
        <f>ROUND((ROUNDDOWN(AA14,1)+ROUNDDOWN(AB14,1)+ROUNDDOWN(AC14,1))/3,1)</f>
        <v>65</v>
      </c>
      <c r="AB15" s="155"/>
      <c r="AC15" s="156"/>
      <c r="AD15" s="120">
        <f>ROUND((AD14+AE14+AF14)/3,1)</f>
        <v>65</v>
      </c>
      <c r="AE15" s="120"/>
      <c r="AF15" s="120"/>
      <c r="AG15" s="120">
        <f>ROUND((AG14+AH14+AI14)/3,1)</f>
        <v>65</v>
      </c>
      <c r="AH15" s="120"/>
      <c r="AI15" s="121"/>
    </row>
    <row r="16" spans="1:35" ht="16.5" customHeight="1">
      <c r="A16" s="107"/>
      <c r="B16" s="104"/>
      <c r="C16" s="105"/>
      <c r="D16" s="105"/>
      <c r="E16" s="106"/>
      <c r="F16" s="11">
        <v>0</v>
      </c>
      <c r="G16" s="80"/>
      <c r="H16" s="44"/>
      <c r="I16" s="117" t="str">
        <f>"（"&amp;FIXED(F14,1)&amp;"×（"&amp;FIXED(O15,1)&amp;"－70）÷10） ="</f>
        <v>（2.0×（65.0－70）÷10） =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24">
        <f>IF(O15&gt;80,F14,IF(O15&lt;70,0,ROUND(F14*(O15-70)/10,1)))</f>
        <v>0</v>
      </c>
      <c r="W16" s="124"/>
      <c r="X16" s="125"/>
      <c r="Z16" s="133"/>
      <c r="AA16" s="137">
        <f>IF(AA15&gt;80,F14,IF(AA15&lt;70,0,ROUND(F14*(AA15-70)/10,1)))</f>
        <v>0</v>
      </c>
      <c r="AB16" s="137"/>
      <c r="AC16" s="137"/>
      <c r="AD16" s="137">
        <f>IF(AD15&gt;80,F14,IF(AD15&lt;70,0,ROUND(F14*(AD15-70)/10,1)))</f>
        <v>0</v>
      </c>
      <c r="AE16" s="137"/>
      <c r="AF16" s="137"/>
      <c r="AG16" s="137">
        <f>IF(AG15&gt;80,F14,IF(AG15&lt;70,0,ROUND(F14*(AG15-70)/10,1)))</f>
        <v>0</v>
      </c>
      <c r="AH16" s="137"/>
      <c r="AI16" s="138"/>
    </row>
    <row r="17" spans="1:35" ht="16.5" customHeight="1">
      <c r="A17" s="107"/>
      <c r="B17" s="98" t="s">
        <v>33</v>
      </c>
      <c r="C17" s="99"/>
      <c r="D17" s="99"/>
      <c r="E17" s="100"/>
      <c r="F17" s="11">
        <v>2</v>
      </c>
      <c r="G17" s="79">
        <f>IF(H17=1,F17,IF(H17=2,F18,F19))</f>
        <v>0</v>
      </c>
      <c r="H17" s="39">
        <v>3</v>
      </c>
      <c r="I17" s="15"/>
      <c r="J17" s="81" t="s">
        <v>34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Z17" s="133" t="s">
        <v>47</v>
      </c>
      <c r="AA17" s="129">
        <v>0</v>
      </c>
      <c r="AB17" s="129"/>
      <c r="AC17" s="129"/>
      <c r="AD17" s="129">
        <v>0</v>
      </c>
      <c r="AE17" s="129"/>
      <c r="AF17" s="129"/>
      <c r="AG17" s="129">
        <v>0</v>
      </c>
      <c r="AH17" s="129"/>
      <c r="AI17" s="152"/>
    </row>
    <row r="18" spans="1:35" ht="16.5" customHeight="1">
      <c r="A18" s="107"/>
      <c r="B18" s="101"/>
      <c r="C18" s="102"/>
      <c r="D18" s="102"/>
      <c r="E18" s="103"/>
      <c r="F18" s="11">
        <v>1</v>
      </c>
      <c r="G18" s="80"/>
      <c r="H18" s="40"/>
      <c r="I18" s="16"/>
      <c r="J18" s="83" t="s">
        <v>35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Z18" s="133"/>
      <c r="AA18" s="129"/>
      <c r="AB18" s="129"/>
      <c r="AC18" s="129"/>
      <c r="AD18" s="129"/>
      <c r="AE18" s="129"/>
      <c r="AF18" s="129"/>
      <c r="AG18" s="129"/>
      <c r="AH18" s="129"/>
      <c r="AI18" s="152"/>
    </row>
    <row r="19" spans="1:35" ht="16.5" customHeight="1">
      <c r="A19" s="107"/>
      <c r="B19" s="104"/>
      <c r="C19" s="105"/>
      <c r="D19" s="105"/>
      <c r="E19" s="106"/>
      <c r="F19" s="11">
        <v>0</v>
      </c>
      <c r="G19" s="80"/>
      <c r="H19" s="41"/>
      <c r="I19" s="17"/>
      <c r="J19" s="95" t="s">
        <v>30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  <c r="Z19" s="133"/>
      <c r="AA19" s="129"/>
      <c r="AB19" s="129"/>
      <c r="AC19" s="129"/>
      <c r="AD19" s="129"/>
      <c r="AE19" s="129"/>
      <c r="AF19" s="129"/>
      <c r="AG19" s="129"/>
      <c r="AH19" s="129"/>
      <c r="AI19" s="152"/>
    </row>
    <row r="20" spans="1:35" ht="16.5" customHeight="1">
      <c r="A20" s="107"/>
      <c r="B20" s="98" t="s">
        <v>55</v>
      </c>
      <c r="C20" s="99"/>
      <c r="D20" s="99"/>
      <c r="E20" s="100"/>
      <c r="F20" s="11">
        <v>2</v>
      </c>
      <c r="G20" s="79">
        <f>IF(H20=1,F20,IF(H20=2,F21,F22))</f>
        <v>0</v>
      </c>
      <c r="H20" s="45">
        <v>3</v>
      </c>
      <c r="I20" s="23"/>
      <c r="J20" s="122" t="s">
        <v>36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Z20" s="133" t="s">
        <v>45</v>
      </c>
      <c r="AA20" s="129">
        <v>0</v>
      </c>
      <c r="AB20" s="129"/>
      <c r="AC20" s="129"/>
      <c r="AD20" s="129">
        <v>0</v>
      </c>
      <c r="AE20" s="129"/>
      <c r="AF20" s="129"/>
      <c r="AG20" s="129">
        <v>0</v>
      </c>
      <c r="AH20" s="129"/>
      <c r="AI20" s="152"/>
    </row>
    <row r="21" spans="1:35" ht="16.5" customHeight="1">
      <c r="A21" s="107"/>
      <c r="B21" s="101"/>
      <c r="C21" s="102"/>
      <c r="D21" s="102"/>
      <c r="E21" s="103"/>
      <c r="F21" s="11">
        <v>1</v>
      </c>
      <c r="G21" s="80"/>
      <c r="H21" s="43"/>
      <c r="I21" s="23"/>
      <c r="J21" s="157" t="s">
        <v>37</v>
      </c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Z21" s="133"/>
      <c r="AA21" s="129"/>
      <c r="AB21" s="129"/>
      <c r="AC21" s="129"/>
      <c r="AD21" s="129"/>
      <c r="AE21" s="129"/>
      <c r="AF21" s="129"/>
      <c r="AG21" s="129"/>
      <c r="AH21" s="129"/>
      <c r="AI21" s="152"/>
    </row>
    <row r="22" spans="1:35" ht="16.5" customHeight="1">
      <c r="A22" s="107"/>
      <c r="B22" s="104"/>
      <c r="C22" s="105"/>
      <c r="D22" s="105"/>
      <c r="E22" s="106"/>
      <c r="F22" s="11">
        <v>0</v>
      </c>
      <c r="G22" s="80"/>
      <c r="H22" s="41"/>
      <c r="I22" s="23"/>
      <c r="J22" s="95" t="s">
        <v>38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Z22" s="133"/>
      <c r="AA22" s="129"/>
      <c r="AB22" s="129"/>
      <c r="AC22" s="129"/>
      <c r="AD22" s="129"/>
      <c r="AE22" s="129"/>
      <c r="AF22" s="129"/>
      <c r="AG22" s="129"/>
      <c r="AH22" s="129"/>
      <c r="AI22" s="152"/>
    </row>
    <row r="23" spans="1:35" ht="16.5" customHeight="1">
      <c r="A23" s="107"/>
      <c r="B23" s="98" t="s">
        <v>43</v>
      </c>
      <c r="C23" s="99"/>
      <c r="D23" s="99"/>
      <c r="E23" s="100"/>
      <c r="F23" s="11">
        <v>2</v>
      </c>
      <c r="G23" s="79">
        <f>V25</f>
        <v>0</v>
      </c>
      <c r="H23" s="42">
        <v>1</v>
      </c>
      <c r="I23" s="163"/>
      <c r="J23" s="163"/>
      <c r="K23" s="163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8"/>
      <c r="X23" s="19"/>
      <c r="Z23" s="50" t="s">
        <v>12</v>
      </c>
      <c r="AA23" s="149">
        <v>10</v>
      </c>
      <c r="AB23" s="149"/>
      <c r="AC23" s="51" t="s">
        <v>13</v>
      </c>
      <c r="AD23" s="149">
        <v>10</v>
      </c>
      <c r="AE23" s="149"/>
      <c r="AF23" s="51" t="s">
        <v>13</v>
      </c>
      <c r="AG23" s="149">
        <v>10</v>
      </c>
      <c r="AH23" s="149"/>
      <c r="AI23" s="52" t="s">
        <v>13</v>
      </c>
    </row>
    <row r="24" spans="1:35" ht="16.5" customHeight="1">
      <c r="A24" s="107"/>
      <c r="B24" s="101"/>
      <c r="C24" s="102"/>
      <c r="D24" s="102"/>
      <c r="E24" s="103"/>
      <c r="F24" s="38" t="s">
        <v>19</v>
      </c>
      <c r="G24" s="108"/>
      <c r="H24" s="43"/>
      <c r="I24" s="85" t="s">
        <v>14</v>
      </c>
      <c r="J24" s="85"/>
      <c r="K24" s="85"/>
      <c r="L24" s="85"/>
      <c r="M24" s="85"/>
      <c r="N24" s="150">
        <v>10</v>
      </c>
      <c r="O24" s="150"/>
      <c r="P24" s="14" t="s">
        <v>13</v>
      </c>
      <c r="Q24" s="14"/>
      <c r="R24" s="20"/>
      <c r="S24" s="21"/>
      <c r="T24" s="21"/>
      <c r="U24" s="21"/>
      <c r="V24" s="21"/>
      <c r="W24" s="21"/>
      <c r="X24" s="22"/>
      <c r="Z24" s="133" t="s">
        <v>15</v>
      </c>
      <c r="AA24" s="131">
        <f>IF(AA23&gt;20,$F$23,IF(AA23&lt;10,0,ROUND($F$23*(AA23-10)/10,1)))</f>
        <v>0</v>
      </c>
      <c r="AB24" s="131"/>
      <c r="AC24" s="131"/>
      <c r="AD24" s="131">
        <f>IF(AD23&gt;20,$F$23,IF(AD23&lt;10,0,ROUND($F$23*(AD23-10)/10,1)))</f>
        <v>0</v>
      </c>
      <c r="AE24" s="131"/>
      <c r="AF24" s="131"/>
      <c r="AG24" s="131">
        <f>IF(AG23&gt;20,$F$23,IF(AG23&lt;10,0,ROUND($F$23*(AG23-10)/10,1)))</f>
        <v>0</v>
      </c>
      <c r="AH24" s="131"/>
      <c r="AI24" s="139"/>
    </row>
    <row r="25" spans="1:35" ht="16.5" customHeight="1">
      <c r="A25" s="107"/>
      <c r="B25" s="104"/>
      <c r="C25" s="105"/>
      <c r="D25" s="105"/>
      <c r="E25" s="106"/>
      <c r="F25" s="11">
        <v>0</v>
      </c>
      <c r="G25" s="109"/>
      <c r="H25" s="44"/>
      <c r="I25" s="151" t="str">
        <f>IF(N24&lt;=10,"10単位以下　＝",IF(N24&gt;=20,"20単位以上　＝","（"&amp;FIXED(F23,1)&amp;"×（"&amp;FIXED(N24,1)&amp;"－10）÷10）） ="))</f>
        <v>10単位以下　＝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24">
        <f>IF(N24&gt;20,F23,IF(N24&lt;10,0,ROUND(F23*(N24-10)/10,1)))</f>
        <v>0</v>
      </c>
      <c r="W25" s="124"/>
      <c r="X25" s="125"/>
      <c r="Z25" s="153"/>
      <c r="AA25" s="132">
        <f>IF(S24&gt;50,K23,IF(S24&lt;25,0,ROUND(K23*(S24-25)/25,1)))</f>
        <v>0</v>
      </c>
      <c r="AB25" s="132"/>
      <c r="AC25" s="132"/>
      <c r="AD25" s="132">
        <f>IF(V24&gt;50,N23,IF(V24&lt;25,0,ROUND(N23*(V24-25)/25,1)))</f>
        <v>0</v>
      </c>
      <c r="AE25" s="132"/>
      <c r="AF25" s="132"/>
      <c r="AG25" s="132">
        <f>IF(Y24&gt;50,Q23,IF(Y24&lt;25,0,ROUND(Q23*(Y24-25)/25,1)))</f>
        <v>0</v>
      </c>
      <c r="AH25" s="132"/>
      <c r="AI25" s="140"/>
    </row>
    <row r="26" spans="1:35" ht="18" customHeight="1">
      <c r="A26" s="126" t="s">
        <v>24</v>
      </c>
      <c r="B26" s="127"/>
      <c r="C26" s="127"/>
      <c r="D26" s="127"/>
      <c r="E26" s="128"/>
      <c r="F26" s="11">
        <f>F8+F11+F14+F17+F20+F23</f>
        <v>12</v>
      </c>
      <c r="G26" s="57">
        <f>SUM(G8:G25)</f>
        <v>0</v>
      </c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Z26" s="64" t="s">
        <v>16</v>
      </c>
      <c r="AA26" s="159">
        <f>AA16+AA17+AA20+AA24</f>
        <v>0</v>
      </c>
      <c r="AB26" s="160"/>
      <c r="AC26" s="161"/>
      <c r="AD26" s="141">
        <f>AD16+AD17+AD20+AD24</f>
        <v>0</v>
      </c>
      <c r="AE26" s="142"/>
      <c r="AF26" s="143"/>
      <c r="AG26" s="141">
        <f>AG16+AG17+AG20+AG24</f>
        <v>0</v>
      </c>
      <c r="AH26" s="142"/>
      <c r="AI26" s="144"/>
    </row>
    <row r="27" spans="26:35" ht="11.25">
      <c r="Z27" s="2" t="s">
        <v>17</v>
      </c>
      <c r="AA27" s="53"/>
      <c r="AB27" s="53"/>
      <c r="AC27" s="53"/>
      <c r="AD27" s="53"/>
      <c r="AE27" s="53"/>
      <c r="AF27" s="53"/>
      <c r="AG27" s="53"/>
      <c r="AH27" s="53"/>
      <c r="AI27" s="53"/>
    </row>
    <row r="28" spans="26:35" ht="11.25">
      <c r="Z28" s="2" t="s">
        <v>20</v>
      </c>
      <c r="AA28" s="2"/>
      <c r="AB28" s="2"/>
      <c r="AC28" s="2"/>
      <c r="AD28" s="2"/>
      <c r="AE28" s="2"/>
      <c r="AF28" s="2"/>
      <c r="AG28" s="2"/>
      <c r="AH28" s="2"/>
      <c r="AI28" s="2"/>
    </row>
    <row r="30" spans="2:5" ht="11.25">
      <c r="B30" s="54"/>
      <c r="C30" s="74"/>
      <c r="D30" s="55"/>
      <c r="E30" s="55"/>
    </row>
    <row r="31" spans="2:5" ht="11.25">
      <c r="B31" s="54"/>
      <c r="C31" s="74"/>
      <c r="D31" s="55"/>
      <c r="E31" s="55"/>
    </row>
    <row r="32" spans="2:5" ht="11.25">
      <c r="B32" s="54"/>
      <c r="C32" s="74"/>
      <c r="D32" s="55"/>
      <c r="E32" s="55"/>
    </row>
    <row r="33" spans="2:5" ht="11.25">
      <c r="B33" s="54"/>
      <c r="C33" s="74"/>
      <c r="D33" s="55"/>
      <c r="E33" s="55"/>
    </row>
    <row r="34" spans="2:5" ht="11.25">
      <c r="B34" s="54"/>
      <c r="C34" s="75"/>
      <c r="D34" s="55"/>
      <c r="E34" s="55"/>
    </row>
    <row r="35" spans="2:5" ht="11.25">
      <c r="B35" s="54"/>
      <c r="C35" s="74"/>
      <c r="D35" s="55"/>
      <c r="E35" s="55"/>
    </row>
    <row r="36" spans="2:5" ht="11.25">
      <c r="B36" s="54"/>
      <c r="C36" s="75"/>
      <c r="D36" s="55"/>
      <c r="E36" s="55"/>
    </row>
    <row r="37" spans="2:5" ht="11.25">
      <c r="B37" s="54"/>
      <c r="C37" s="74"/>
      <c r="D37" s="55"/>
      <c r="E37" s="55"/>
    </row>
    <row r="38" spans="2:5" ht="11.25">
      <c r="B38" s="54"/>
      <c r="C38" s="74"/>
      <c r="D38" s="55"/>
      <c r="E38" s="55"/>
    </row>
    <row r="39" spans="2:5" ht="11.25">
      <c r="B39" s="54"/>
      <c r="C39" s="74"/>
      <c r="D39" s="55"/>
      <c r="E39" s="55"/>
    </row>
    <row r="40" spans="2:5" ht="11.25">
      <c r="B40" s="54"/>
      <c r="C40" s="74"/>
      <c r="D40" s="55"/>
      <c r="E40" s="55"/>
    </row>
    <row r="41" spans="2:5" ht="11.25">
      <c r="B41" s="54"/>
      <c r="C41" s="74"/>
      <c r="D41" s="56"/>
      <c r="E41" s="56"/>
    </row>
    <row r="42" spans="2:5" ht="11.25">
      <c r="B42" s="54"/>
      <c r="C42" s="75"/>
      <c r="D42" s="56"/>
      <c r="E42" s="56"/>
    </row>
    <row r="43" spans="2:5" ht="11.25">
      <c r="B43" s="54"/>
      <c r="C43" s="74"/>
      <c r="D43" s="55"/>
      <c r="E43" s="55"/>
    </row>
    <row r="44" spans="2:5" ht="11.25">
      <c r="B44" s="54"/>
      <c r="C44" s="74"/>
      <c r="D44" s="55"/>
      <c r="E44" s="55"/>
    </row>
    <row r="45" spans="2:5" ht="11.25">
      <c r="B45" s="54"/>
      <c r="C45" s="74"/>
      <c r="D45" s="56"/>
      <c r="E45" s="56"/>
    </row>
    <row r="46" ht="11.25">
      <c r="C46" s="2"/>
    </row>
    <row r="47" ht="11.25">
      <c r="C47" s="2"/>
    </row>
    <row r="48" ht="11.25">
      <c r="C48" s="2"/>
    </row>
    <row r="49" ht="11.25">
      <c r="C49" s="2"/>
    </row>
    <row r="50" ht="11.25">
      <c r="C50" s="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78">
    <mergeCell ref="B20:E22"/>
    <mergeCell ref="G20:G22"/>
    <mergeCell ref="J20:X20"/>
    <mergeCell ref="Z20:Z22"/>
    <mergeCell ref="AA20:AC22"/>
    <mergeCell ref="AD20:AF22"/>
    <mergeCell ref="J21:X21"/>
    <mergeCell ref="J22:X22"/>
    <mergeCell ref="K2:X4"/>
    <mergeCell ref="I5:X5"/>
    <mergeCell ref="B7:E7"/>
    <mergeCell ref="H7:X7"/>
    <mergeCell ref="A8:A13"/>
    <mergeCell ref="B8:E10"/>
    <mergeCell ref="G8:G10"/>
    <mergeCell ref="J8:X8"/>
    <mergeCell ref="J9:X9"/>
    <mergeCell ref="J10:X10"/>
    <mergeCell ref="B11:E13"/>
    <mergeCell ref="G11:G13"/>
    <mergeCell ref="K11:L11"/>
    <mergeCell ref="P11:Q11"/>
    <mergeCell ref="U11:V11"/>
    <mergeCell ref="I12:N12"/>
    <mergeCell ref="O12:Q12"/>
    <mergeCell ref="T12:X12"/>
    <mergeCell ref="I13:U13"/>
    <mergeCell ref="V13:X13"/>
    <mergeCell ref="AA13:AC13"/>
    <mergeCell ref="AD13:AF13"/>
    <mergeCell ref="AG13:AI13"/>
    <mergeCell ref="A14:A25"/>
    <mergeCell ref="B14:E16"/>
    <mergeCell ref="G14:G16"/>
    <mergeCell ref="K14:L14"/>
    <mergeCell ref="P14:Q14"/>
    <mergeCell ref="U14:V14"/>
    <mergeCell ref="Z14:Z16"/>
    <mergeCell ref="I15:N15"/>
    <mergeCell ref="O15:Q15"/>
    <mergeCell ref="T15:X15"/>
    <mergeCell ref="AA15:AC15"/>
    <mergeCell ref="AD15:AF15"/>
    <mergeCell ref="AG15:AI15"/>
    <mergeCell ref="I16:U16"/>
    <mergeCell ref="V16:X16"/>
    <mergeCell ref="AA16:AC16"/>
    <mergeCell ref="AD16:AF16"/>
    <mergeCell ref="AG16:AI16"/>
    <mergeCell ref="B17:E19"/>
    <mergeCell ref="G17:G19"/>
    <mergeCell ref="J17:X17"/>
    <mergeCell ref="Z17:Z19"/>
    <mergeCell ref="AA17:AC19"/>
    <mergeCell ref="AD17:AF19"/>
    <mergeCell ref="AG17:AI19"/>
    <mergeCell ref="J18:X18"/>
    <mergeCell ref="J19:X19"/>
    <mergeCell ref="AG20:AI22"/>
    <mergeCell ref="AA24:AC25"/>
    <mergeCell ref="AD24:AF25"/>
    <mergeCell ref="AG24:AI25"/>
    <mergeCell ref="I25:U25"/>
    <mergeCell ref="Z24:Z25"/>
    <mergeCell ref="B23:E25"/>
    <mergeCell ref="G23:G25"/>
    <mergeCell ref="I23:K23"/>
    <mergeCell ref="L23:V23"/>
    <mergeCell ref="V25:X25"/>
    <mergeCell ref="A26:E26"/>
    <mergeCell ref="I24:M24"/>
    <mergeCell ref="N24:O24"/>
    <mergeCell ref="AA26:AC26"/>
    <mergeCell ref="AD26:AF26"/>
    <mergeCell ref="AG26:AI26"/>
    <mergeCell ref="AA23:AB23"/>
    <mergeCell ref="AD23:AE23"/>
    <mergeCell ref="AG23:AH23"/>
  </mergeCells>
  <conditionalFormatting sqref="AD26 AA26 AG26">
    <cfRule type="expression" priority="12" dxfId="45" stopIfTrue="1">
      <formula>#REF!&lt;#REF!</formula>
    </cfRule>
  </conditionalFormatting>
  <conditionalFormatting sqref="AA13:AI13">
    <cfRule type="expression" priority="13" dxfId="45" stopIfTrue="1">
      <formula>#REF!&lt;$Y$26</formula>
    </cfRule>
  </conditionalFormatting>
  <conditionalFormatting sqref="AA16 AD16 AG16">
    <cfRule type="expression" priority="11" dxfId="45" stopIfTrue="1">
      <formula>#REF!&lt;#REF!</formula>
    </cfRule>
  </conditionalFormatting>
  <conditionalFormatting sqref="AA17 AD17 AG17">
    <cfRule type="expression" priority="8" dxfId="45" stopIfTrue="1">
      <formula>#REF!&lt;#REF!</formula>
    </cfRule>
  </conditionalFormatting>
  <conditionalFormatting sqref="AA14:AI14">
    <cfRule type="expression" priority="4" dxfId="45" stopIfTrue="1">
      <formula>#REF!&lt;#REF!</formula>
    </cfRule>
  </conditionalFormatting>
  <conditionalFormatting sqref="AA23 AC23:AI23">
    <cfRule type="expression" priority="3" dxfId="45" stopIfTrue="1">
      <formula>#REF!&lt;#REF!</formula>
    </cfRule>
  </conditionalFormatting>
  <conditionalFormatting sqref="AA24 AD24 AG24">
    <cfRule type="expression" priority="2" dxfId="45" stopIfTrue="1">
      <formula>#REF!&lt;#REF!</formula>
    </cfRule>
  </conditionalFormatting>
  <conditionalFormatting sqref="AA20 AD20 AG20">
    <cfRule type="expression" priority="1" dxfId="45" stopIfTrue="1">
      <formula>#REF!&lt;#REF!</formula>
    </cfRule>
  </conditionalFormatting>
  <dataValidations count="4">
    <dataValidation type="list" allowBlank="1" showInputMessage="1" showErrorMessage="1" sqref="AA17:AI22">
      <formula1>"２,１,０"</formula1>
    </dataValidation>
    <dataValidation type="custom" allowBlank="1" showInputMessage="1" showErrorMessage="1" prompt="少数第１位まで入力" sqref="N24:O24">
      <formula1>N24-ROUNDDOWN(N24,1)=0</formula1>
    </dataValidation>
    <dataValidation type="custom" allowBlank="1" showInputMessage="1" showErrorMessage="1" prompt="少数第１位まで入力&#10;成績点がない場合「65」を入力" sqref="K14:L14 U11:V11 P11:Q11 K11:L11 U14:V14 P14:Q14 AA14:AI14">
      <formula1>K14-ROUNDDOWN(K14,1)=0</formula1>
    </dataValidation>
    <dataValidation type="custom" allowBlank="1" showInputMessage="1" showErrorMessage="1" sqref="AA23:AB23 AD23:AE23 AG23:AH23">
      <formula1>AA23-ROUNDDOWN(AA23,1)=0</formula1>
    </dataValidation>
  </dataValidation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54"/>
  <sheetViews>
    <sheetView showGridLines="0" view="pageBreakPreview" zoomScaleNormal="90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5.125" style="1" customWidth="1"/>
    <col min="2" max="3" width="8.00390625" style="1" customWidth="1"/>
    <col min="4" max="4" width="14.00390625" style="1" customWidth="1"/>
    <col min="5" max="5" width="17.75390625" style="1" customWidth="1"/>
    <col min="6" max="7" width="8.625" style="1" customWidth="1"/>
    <col min="8" max="8" width="1.625" style="2" customWidth="1"/>
    <col min="9" max="23" width="2.375" style="1" customWidth="1"/>
    <col min="24" max="24" width="6.75390625" style="1" customWidth="1"/>
    <col min="25" max="25" width="1.625" style="1" customWidth="1"/>
    <col min="26" max="26" width="9.00390625" style="3" customWidth="1"/>
    <col min="27" max="31" width="4.125" style="3" customWidth="1"/>
    <col min="32" max="33" width="4.125" style="4" customWidth="1"/>
    <col min="34" max="35" width="4.125" style="1" customWidth="1"/>
    <col min="36" max="16384" width="9.00390625" style="1" customWidth="1"/>
  </cols>
  <sheetData>
    <row r="1" ht="12"/>
    <row r="2" spans="1:33" s="14" customFormat="1" ht="18.75" customHeight="1">
      <c r="A2" s="33" t="s">
        <v>52</v>
      </c>
      <c r="B2" s="34"/>
      <c r="C2" s="34"/>
      <c r="D2" s="34"/>
      <c r="E2" s="34"/>
      <c r="H2" s="27"/>
      <c r="K2" s="118" t="s">
        <v>23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Z2" s="28"/>
      <c r="AA2" s="28"/>
      <c r="AB2" s="28"/>
      <c r="AC2" s="28"/>
      <c r="AD2" s="28"/>
      <c r="AE2" s="28"/>
      <c r="AF2" s="29"/>
      <c r="AG2" s="29"/>
    </row>
    <row r="3" spans="1:24" ht="27" customHeight="1">
      <c r="A3" s="30"/>
      <c r="B3" s="30"/>
      <c r="C3" s="30"/>
      <c r="D3" s="35"/>
      <c r="E3" s="35"/>
      <c r="F3" s="36" t="s">
        <v>21</v>
      </c>
      <c r="G3" s="35"/>
      <c r="H3" s="37"/>
      <c r="I3" s="35"/>
      <c r="J3" s="63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8.75" customHeight="1">
      <c r="A4" s="31"/>
      <c r="B4" s="31"/>
      <c r="C4" s="31"/>
      <c r="J4" s="63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9.5" customHeight="1">
      <c r="A5" s="32"/>
      <c r="B5" s="32"/>
      <c r="C5" s="32"/>
      <c r="D5" s="5"/>
      <c r="E5" s="5"/>
      <c r="G5" s="59"/>
      <c r="H5" s="60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ht="18.75" customHeight="1">
      <c r="B6" s="68" t="s">
        <v>57</v>
      </c>
    </row>
    <row r="7" spans="1:33" s="8" customFormat="1" ht="37.5" customHeight="1">
      <c r="A7" s="6" t="s">
        <v>0</v>
      </c>
      <c r="B7" s="110" t="s">
        <v>1</v>
      </c>
      <c r="C7" s="110"/>
      <c r="D7" s="110"/>
      <c r="E7" s="110"/>
      <c r="F7" s="7" t="s">
        <v>2</v>
      </c>
      <c r="G7" s="58" t="s">
        <v>22</v>
      </c>
      <c r="H7" s="111" t="s">
        <v>3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Z7" s="9"/>
      <c r="AA7" s="9"/>
      <c r="AB7" s="9"/>
      <c r="AC7" s="9"/>
      <c r="AD7" s="9"/>
      <c r="AE7" s="9"/>
      <c r="AF7" s="10"/>
      <c r="AG7" s="10"/>
    </row>
    <row r="8" spans="1:24" ht="16.5" customHeight="1">
      <c r="A8" s="76" t="s">
        <v>25</v>
      </c>
      <c r="B8" s="98" t="s">
        <v>26</v>
      </c>
      <c r="C8" s="99"/>
      <c r="D8" s="99"/>
      <c r="E8" s="100"/>
      <c r="F8" s="11">
        <v>2</v>
      </c>
      <c r="G8" s="79">
        <f>IF(H8=1,F8,IF(H8=2,F9,F10))</f>
        <v>0</v>
      </c>
      <c r="H8" s="39">
        <v>3</v>
      </c>
      <c r="I8" s="15"/>
      <c r="J8" s="81" t="s">
        <v>28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6.5" customHeight="1">
      <c r="A9" s="77"/>
      <c r="B9" s="101"/>
      <c r="C9" s="102"/>
      <c r="D9" s="102"/>
      <c r="E9" s="103"/>
      <c r="F9" s="11">
        <v>1</v>
      </c>
      <c r="G9" s="80"/>
      <c r="H9" s="40"/>
      <c r="I9" s="16"/>
      <c r="J9" s="83" t="s">
        <v>29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</row>
    <row r="10" spans="1:24" ht="16.5" customHeight="1">
      <c r="A10" s="77"/>
      <c r="B10" s="104"/>
      <c r="C10" s="105"/>
      <c r="D10" s="105"/>
      <c r="E10" s="106"/>
      <c r="F10" s="11">
        <v>0</v>
      </c>
      <c r="G10" s="80"/>
      <c r="H10" s="41"/>
      <c r="I10" s="17"/>
      <c r="J10" s="95" t="s">
        <v>30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</row>
    <row r="11" spans="1:24" ht="16.5" customHeight="1">
      <c r="A11" s="77"/>
      <c r="B11" s="86" t="s">
        <v>27</v>
      </c>
      <c r="C11" s="87"/>
      <c r="D11" s="87"/>
      <c r="E11" s="88"/>
      <c r="F11" s="11">
        <v>2</v>
      </c>
      <c r="G11" s="79">
        <f>V13</f>
        <v>0</v>
      </c>
      <c r="H11" s="46"/>
      <c r="I11" s="48"/>
      <c r="J11" s="62" t="s">
        <v>4</v>
      </c>
      <c r="K11" s="97">
        <v>65</v>
      </c>
      <c r="L11" s="97"/>
      <c r="M11" s="48"/>
      <c r="N11" s="48"/>
      <c r="O11" s="62" t="s">
        <v>5</v>
      </c>
      <c r="P11" s="97">
        <v>65</v>
      </c>
      <c r="Q11" s="97"/>
      <c r="R11" s="48"/>
      <c r="S11" s="48"/>
      <c r="T11" s="62" t="s">
        <v>6</v>
      </c>
      <c r="U11" s="97">
        <v>65</v>
      </c>
      <c r="V11" s="97"/>
      <c r="W11" s="12"/>
      <c r="X11" s="13"/>
    </row>
    <row r="12" spans="1:35" ht="16.5" customHeight="1">
      <c r="A12" s="77"/>
      <c r="B12" s="89"/>
      <c r="C12" s="90"/>
      <c r="D12" s="90"/>
      <c r="E12" s="91"/>
      <c r="F12" s="38" t="s">
        <v>19</v>
      </c>
      <c r="G12" s="108"/>
      <c r="H12" s="47"/>
      <c r="I12" s="85" t="s">
        <v>7</v>
      </c>
      <c r="J12" s="85"/>
      <c r="K12" s="85"/>
      <c r="L12" s="85"/>
      <c r="M12" s="85"/>
      <c r="N12" s="85"/>
      <c r="O12" s="114">
        <f>ROUND((ROUNDDOWN(K11,1)+ROUNDDOWN(P11,1)+ROUNDDOWN(U11,1))/3,1)</f>
        <v>65</v>
      </c>
      <c r="P12" s="114"/>
      <c r="Q12" s="114"/>
      <c r="R12" s="14" t="s">
        <v>8</v>
      </c>
      <c r="S12" s="49" t="s">
        <v>18</v>
      </c>
      <c r="T12" s="115"/>
      <c r="U12" s="115"/>
      <c r="V12" s="115"/>
      <c r="W12" s="115"/>
      <c r="X12" s="116"/>
      <c r="Z12" s="2" t="s">
        <v>54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>
      <c r="A13" s="78"/>
      <c r="B13" s="92"/>
      <c r="C13" s="93"/>
      <c r="D13" s="93"/>
      <c r="E13" s="94"/>
      <c r="F13" s="11">
        <v>0</v>
      </c>
      <c r="G13" s="109"/>
      <c r="H13" s="44"/>
      <c r="I13" s="117" t="str">
        <f>"（"&amp;FIXED(F11,1)&amp;"×（"&amp;FIXED(O12,1)&amp;"－70）÷10） ="</f>
        <v>（2.0×（65.0－70）÷10） =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24">
        <f>IF(O12&gt;80,F11,IF(O12&lt;70,0,ROUND(F11*(O12-70)/10,1)))</f>
        <v>0</v>
      </c>
      <c r="W13" s="124"/>
      <c r="X13" s="125"/>
      <c r="Z13" s="67"/>
      <c r="AA13" s="134" t="s">
        <v>9</v>
      </c>
      <c r="AB13" s="134"/>
      <c r="AC13" s="134"/>
      <c r="AD13" s="134" t="s">
        <v>10</v>
      </c>
      <c r="AE13" s="134"/>
      <c r="AF13" s="134"/>
      <c r="AG13" s="13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/c>
      <c r="C14" s="99"/>
      <c r="D14" s="99"/>
      <c r="E14" s="100"/>
      <c r="F14" s="11">
        <v>3</v>
      </c>
      <c r="G14" s="79">
        <f>V16</f>
        <v>0</v>
      </c>
      <c r="H14" s="46"/>
      <c r="I14" s="48"/>
      <c r="J14" s="62" t="s">
        <v>4</v>
      </c>
      <c r="K14" s="97">
        <v>65</v>
      </c>
      <c r="L14" s="97"/>
      <c r="M14" s="48"/>
      <c r="N14" s="48"/>
      <c r="O14" s="62" t="s">
        <v>5</v>
      </c>
      <c r="P14" s="97">
        <v>65</v>
      </c>
      <c r="Q14" s="97"/>
      <c r="R14" s="48"/>
      <c r="S14" s="48"/>
      <c r="T14" s="62" t="s">
        <v>6</v>
      </c>
      <c r="U14" s="97">
        <v>65</v>
      </c>
      <c r="V14" s="97"/>
      <c r="W14" s="12"/>
      <c r="X14" s="13"/>
      <c r="Z14" s="136" t="s">
        <v>44</v>
      </c>
      <c r="AA14" s="65">
        <v>65</v>
      </c>
      <c r="AB14" s="65">
        <v>65</v>
      </c>
      <c r="AC14" s="65">
        <v>65</v>
      </c>
      <c r="AD14" s="65">
        <v>65</v>
      </c>
      <c r="AE14" s="65">
        <v>65</v>
      </c>
      <c r="AF14" s="65">
        <v>65</v>
      </c>
      <c r="AG14" s="65">
        <v>65</v>
      </c>
      <c r="AH14" s="65">
        <v>65</v>
      </c>
      <c r="AI14" s="66">
        <v>65</v>
      </c>
    </row>
    <row r="15" spans="1:35" ht="16.5" customHeight="1">
      <c r="A15" s="107"/>
      <c r="B15" s="101"/>
      <c r="C15" s="102"/>
      <c r="D15" s="102"/>
      <c r="E15" s="103"/>
      <c r="F15" s="38" t="s">
        <v>19</v>
      </c>
      <c r="G15" s="80"/>
      <c r="H15" s="47"/>
      <c r="I15" s="85" t="s">
        <v>7</v>
      </c>
      <c r="J15" s="85"/>
      <c r="K15" s="85"/>
      <c r="L15" s="85"/>
      <c r="M15" s="85"/>
      <c r="N15" s="85"/>
      <c r="O15" s="114">
        <f>ROUND((ROUNDDOWN(K14,1)+ROUNDDOWN(P14,1)+ROUNDDOWN(U14,1))/3,1)</f>
        <v>65</v>
      </c>
      <c r="P15" s="114"/>
      <c r="Q15" s="114"/>
      <c r="R15" s="14" t="s">
        <v>8</v>
      </c>
      <c r="S15" s="49" t="s">
        <v>18</v>
      </c>
      <c r="T15" s="115"/>
      <c r="U15" s="115"/>
      <c r="V15" s="115"/>
      <c r="W15" s="115"/>
      <c r="X15" s="116"/>
      <c r="Z15" s="133"/>
      <c r="AA15" s="154">
        <f>ROUND((ROUNDDOWN(AA14,1)+ROUNDDOWN(AB14,1)+ROUNDDOWN(AC14,1))/3,1)</f>
        <v>65</v>
      </c>
      <c r="AB15" s="155"/>
      <c r="AC15" s="156"/>
      <c r="AD15" s="120">
        <f>ROUND((AD14+AE14+AF14)/3,1)</f>
        <v>65</v>
      </c>
      <c r="AE15" s="120"/>
      <c r="AF15" s="120"/>
      <c r="AG15" s="120">
        <f>ROUND((AG14+AH14+AI14)/3,1)</f>
        <v>65</v>
      </c>
      <c r="AH15" s="120"/>
      <c r="AI15" s="121"/>
    </row>
    <row r="16" spans="1:35" ht="16.5" customHeight="1">
      <c r="A16" s="107"/>
      <c r="B16" s="104"/>
      <c r="C16" s="105"/>
      <c r="D16" s="105"/>
      <c r="E16" s="106"/>
      <c r="F16" s="11">
        <v>0</v>
      </c>
      <c r="G16" s="80"/>
      <c r="H16" s="44"/>
      <c r="I16" s="117" t="str">
        <f>"（"&amp;FIXED(F14,1)&amp;"×（"&amp;FIXED(O15,1)&amp;"－70）÷10） ="</f>
        <v>（3.0×（65.0－70）÷10） =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24">
        <f>IF(O15&gt;80,F14,IF(O15&lt;70,0,ROUND(F14*(O15-70)/10,1)))</f>
        <v>0</v>
      </c>
      <c r="W16" s="124"/>
      <c r="X16" s="125"/>
      <c r="Z16" s="133"/>
      <c r="AA16" s="137">
        <f>IF(AA15&gt;80,F14,IF(AA15&lt;70,0,ROUND(F14*(AA15-70)/10,1)))</f>
        <v>0</v>
      </c>
      <c r="AB16" s="137"/>
      <c r="AC16" s="137"/>
      <c r="AD16" s="137">
        <f>IF(AD15&gt;80,F14,IF(AD15&lt;70,0,ROUND(F14*(AD15-70)/10,1)))</f>
        <v>0</v>
      </c>
      <c r="AE16" s="137"/>
      <c r="AF16" s="137"/>
      <c r="AG16" s="137">
        <f>IF(AG15&gt;80,F14,IF(AG15&lt;70,0,ROUND(F14*(AG15-70)/10,1)))</f>
        <v>0</v>
      </c>
      <c r="AH16" s="137"/>
      <c r="AI16" s="138"/>
    </row>
    <row r="17" spans="1:35" ht="16.5" customHeight="1">
      <c r="A17" s="107"/>
      <c r="B17" s="98" t="s">
        <v>33</v>
      </c>
      <c r="C17" s="99"/>
      <c r="D17" s="99"/>
      <c r="E17" s="100"/>
      <c r="F17" s="11">
        <v>2</v>
      </c>
      <c r="G17" s="79">
        <f>IF(H17=1,F17,IF(H17=2,F18,F19))</f>
        <v>0</v>
      </c>
      <c r="H17" s="39">
        <v>3</v>
      </c>
      <c r="I17" s="15"/>
      <c r="J17" s="81" t="s">
        <v>34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Z17" s="133" t="s">
        <v>47</v>
      </c>
      <c r="AA17" s="129">
        <v>0</v>
      </c>
      <c r="AB17" s="129"/>
      <c r="AC17" s="129"/>
      <c r="AD17" s="129">
        <v>0</v>
      </c>
      <c r="AE17" s="129"/>
      <c r="AF17" s="129"/>
      <c r="AG17" s="129">
        <v>2</v>
      </c>
      <c r="AH17" s="129"/>
      <c r="AI17" s="152"/>
    </row>
    <row r="18" spans="1:35" ht="16.5" customHeight="1">
      <c r="A18" s="107"/>
      <c r="B18" s="101"/>
      <c r="C18" s="102"/>
      <c r="D18" s="102"/>
      <c r="E18" s="103"/>
      <c r="F18" s="11">
        <v>1</v>
      </c>
      <c r="G18" s="80"/>
      <c r="H18" s="40"/>
      <c r="I18" s="16"/>
      <c r="J18" s="83" t="s">
        <v>35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Z18" s="133"/>
      <c r="AA18" s="129"/>
      <c r="AB18" s="129"/>
      <c r="AC18" s="129"/>
      <c r="AD18" s="129"/>
      <c r="AE18" s="129"/>
      <c r="AF18" s="129"/>
      <c r="AG18" s="129"/>
      <c r="AH18" s="129"/>
      <c r="AI18" s="152"/>
    </row>
    <row r="19" spans="1:35" ht="16.5" customHeight="1">
      <c r="A19" s="107"/>
      <c r="B19" s="104"/>
      <c r="C19" s="105"/>
      <c r="D19" s="105"/>
      <c r="E19" s="106"/>
      <c r="F19" s="11">
        <v>0</v>
      </c>
      <c r="G19" s="80"/>
      <c r="H19" s="41"/>
      <c r="I19" s="17"/>
      <c r="J19" s="95" t="s">
        <v>30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  <c r="Z19" s="133"/>
      <c r="AA19" s="129"/>
      <c r="AB19" s="129"/>
      <c r="AC19" s="129"/>
      <c r="AD19" s="129"/>
      <c r="AE19" s="129"/>
      <c r="AF19" s="129"/>
      <c r="AG19" s="129"/>
      <c r="AH19" s="129"/>
      <c r="AI19" s="152"/>
    </row>
    <row r="20" spans="1:35" ht="16.5" customHeight="1">
      <c r="A20" s="107"/>
      <c r="B20" s="98" t="s">
        <v>55</v>
      </c>
      <c r="C20" s="99"/>
      <c r="D20" s="99"/>
      <c r="E20" s="100"/>
      <c r="F20" s="11">
        <v>2</v>
      </c>
      <c r="G20" s="79">
        <f>IF(H20=1,F20,IF(H20=2,F21,F22))</f>
        <v>0</v>
      </c>
      <c r="H20" s="45">
        <v>3</v>
      </c>
      <c r="I20" s="23"/>
      <c r="J20" s="122" t="s">
        <v>36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Z20" s="133" t="s">
        <v>45</v>
      </c>
      <c r="AA20" s="129">
        <v>0</v>
      </c>
      <c r="AB20" s="129"/>
      <c r="AC20" s="129"/>
      <c r="AD20" s="129">
        <v>0</v>
      </c>
      <c r="AE20" s="129"/>
      <c r="AF20" s="129"/>
      <c r="AG20" s="129">
        <v>0</v>
      </c>
      <c r="AH20" s="129"/>
      <c r="AI20" s="152"/>
    </row>
    <row r="21" spans="1:35" ht="16.5" customHeight="1">
      <c r="A21" s="107"/>
      <c r="B21" s="101"/>
      <c r="C21" s="102"/>
      <c r="D21" s="102"/>
      <c r="E21" s="103"/>
      <c r="F21" s="11">
        <v>1</v>
      </c>
      <c r="G21" s="80"/>
      <c r="H21" s="43"/>
      <c r="I21" s="23"/>
      <c r="J21" s="157" t="s">
        <v>37</v>
      </c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Z21" s="133"/>
      <c r="AA21" s="129"/>
      <c r="AB21" s="129"/>
      <c r="AC21" s="129"/>
      <c r="AD21" s="129"/>
      <c r="AE21" s="129"/>
      <c r="AF21" s="129"/>
      <c r="AG21" s="129"/>
      <c r="AH21" s="129"/>
      <c r="AI21" s="152"/>
    </row>
    <row r="22" spans="1:35" ht="16.5" customHeight="1">
      <c r="A22" s="107"/>
      <c r="B22" s="104"/>
      <c r="C22" s="105"/>
      <c r="D22" s="105"/>
      <c r="E22" s="106"/>
      <c r="F22" s="11">
        <v>0</v>
      </c>
      <c r="G22" s="80"/>
      <c r="H22" s="41"/>
      <c r="I22" s="23"/>
      <c r="J22" s="95" t="s">
        <v>38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Z22" s="133"/>
      <c r="AA22" s="129"/>
      <c r="AB22" s="129"/>
      <c r="AC22" s="129"/>
      <c r="AD22" s="129"/>
      <c r="AE22" s="129"/>
      <c r="AF22" s="129"/>
      <c r="AG22" s="129"/>
      <c r="AH22" s="129"/>
      <c r="AI22" s="152"/>
    </row>
    <row r="23" spans="1:35" ht="16.5" customHeight="1">
      <c r="A23" s="107"/>
      <c r="B23" s="86" t="s">
        <v>39</v>
      </c>
      <c r="C23" s="87"/>
      <c r="D23" s="87"/>
      <c r="E23" s="88"/>
      <c r="F23" s="11">
        <v>2</v>
      </c>
      <c r="G23" s="130">
        <f>IF(H23=1,F23,IF(H23=2,F24,F25))</f>
        <v>0</v>
      </c>
      <c r="H23" s="39">
        <v>3</v>
      </c>
      <c r="I23" s="15"/>
      <c r="J23" s="145" t="s">
        <v>40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6"/>
      <c r="Z23" s="133" t="s">
        <v>46</v>
      </c>
      <c r="AA23" s="129">
        <v>0</v>
      </c>
      <c r="AB23" s="129"/>
      <c r="AC23" s="129"/>
      <c r="AD23" s="129">
        <v>0</v>
      </c>
      <c r="AE23" s="129"/>
      <c r="AF23" s="129"/>
      <c r="AG23" s="129">
        <v>0</v>
      </c>
      <c r="AH23" s="129"/>
      <c r="AI23" s="152"/>
    </row>
    <row r="24" spans="1:35" ht="16.5" customHeight="1">
      <c r="A24" s="107"/>
      <c r="B24" s="89"/>
      <c r="C24" s="90"/>
      <c r="D24" s="90"/>
      <c r="E24" s="91"/>
      <c r="F24" s="11">
        <v>1</v>
      </c>
      <c r="G24" s="130"/>
      <c r="H24" s="40"/>
      <c r="I24" s="16"/>
      <c r="J24" s="147" t="s">
        <v>41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  <c r="Z24" s="133"/>
      <c r="AA24" s="129"/>
      <c r="AB24" s="129"/>
      <c r="AC24" s="129"/>
      <c r="AD24" s="129"/>
      <c r="AE24" s="129"/>
      <c r="AF24" s="129"/>
      <c r="AG24" s="129"/>
      <c r="AH24" s="129"/>
      <c r="AI24" s="152"/>
    </row>
    <row r="25" spans="1:35" ht="16.5" customHeight="1">
      <c r="A25" s="107"/>
      <c r="B25" s="92"/>
      <c r="C25" s="93"/>
      <c r="D25" s="93"/>
      <c r="E25" s="94"/>
      <c r="F25" s="11">
        <v>0</v>
      </c>
      <c r="G25" s="130"/>
      <c r="H25" s="41"/>
      <c r="I25" s="17"/>
      <c r="J25" s="95" t="s">
        <v>42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/>
      <c r="Z25" s="133"/>
      <c r="AA25" s="129"/>
      <c r="AB25" s="129"/>
      <c r="AC25" s="129"/>
      <c r="AD25" s="129"/>
      <c r="AE25" s="129"/>
      <c r="AF25" s="129"/>
      <c r="AG25" s="129"/>
      <c r="AH25" s="129"/>
      <c r="AI25" s="152"/>
    </row>
    <row r="26" spans="1:35" ht="16.5" customHeight="1">
      <c r="A26" s="107"/>
      <c r="B26" s="98" t="s">
        <v>43</v>
      </c>
      <c r="C26" s="99"/>
      <c r="D26" s="99"/>
      <c r="E26" s="100"/>
      <c r="F26" s="11">
        <v>2</v>
      </c>
      <c r="G26" s="79">
        <f>V28</f>
        <v>0</v>
      </c>
      <c r="H26" s="42"/>
      <c r="I26" s="163"/>
      <c r="J26" s="163"/>
      <c r="K26" s="163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8"/>
      <c r="X26" s="19"/>
      <c r="Z26" s="50" t="s">
        <v>12</v>
      </c>
      <c r="AA26" s="149">
        <v>10</v>
      </c>
      <c r="AB26" s="149"/>
      <c r="AC26" s="51" t="s">
        <v>13</v>
      </c>
      <c r="AD26" s="149">
        <v>10</v>
      </c>
      <c r="AE26" s="149"/>
      <c r="AF26" s="51" t="s">
        <v>13</v>
      </c>
      <c r="AG26" s="149">
        <v>10</v>
      </c>
      <c r="AH26" s="149"/>
      <c r="AI26" s="52" t="s">
        <v>13</v>
      </c>
    </row>
    <row r="27" spans="1:35" ht="16.5" customHeight="1">
      <c r="A27" s="107"/>
      <c r="B27" s="101"/>
      <c r="C27" s="102"/>
      <c r="D27" s="102"/>
      <c r="E27" s="103"/>
      <c r="F27" s="38" t="s">
        <v>19</v>
      </c>
      <c r="G27" s="108"/>
      <c r="H27" s="43"/>
      <c r="I27" s="85" t="s">
        <v>14</v>
      </c>
      <c r="J27" s="85"/>
      <c r="K27" s="85"/>
      <c r="L27" s="85"/>
      <c r="M27" s="85"/>
      <c r="N27" s="150">
        <v>10</v>
      </c>
      <c r="O27" s="150"/>
      <c r="P27" s="14" t="s">
        <v>13</v>
      </c>
      <c r="Q27" s="14"/>
      <c r="R27" s="20"/>
      <c r="S27" s="21"/>
      <c r="T27" s="21"/>
      <c r="U27" s="21"/>
      <c r="V27" s="21"/>
      <c r="W27" s="21"/>
      <c r="X27" s="22"/>
      <c r="Z27" s="133" t="s">
        <v>15</v>
      </c>
      <c r="AA27" s="131">
        <f>IF(AA26&gt;20,F26,IF(AA26&lt;10,0,ROUND(F26*(AA26-10)/10,1)))</f>
        <v>0</v>
      </c>
      <c r="AB27" s="131"/>
      <c r="AC27" s="131"/>
      <c r="AD27" s="131">
        <f>IF(AD26&gt;20,F26,IF(AD26&lt;10,0,ROUND(F26*(AD26-10)/10,1)))</f>
        <v>0</v>
      </c>
      <c r="AE27" s="131"/>
      <c r="AF27" s="131"/>
      <c r="AG27" s="131">
        <f>IF(AG26&gt;20,F26,IF(AG26&lt;10,0,ROUND(F26*(AG26-10)/10,1)))</f>
        <v>0</v>
      </c>
      <c r="AH27" s="131"/>
      <c r="AI27" s="139"/>
    </row>
    <row r="28" spans="1:35" ht="16.5" customHeight="1">
      <c r="A28" s="107"/>
      <c r="B28" s="104"/>
      <c r="C28" s="105"/>
      <c r="D28" s="105"/>
      <c r="E28" s="106"/>
      <c r="F28" s="11">
        <v>0</v>
      </c>
      <c r="G28" s="109"/>
      <c r="H28" s="44"/>
      <c r="I28" s="151" t="str">
        <f>IF(N27&lt;=10,"10単位以下　＝",IF(N27&gt;=20,"20単位以上　＝","（"&amp;FIXED(F26,1)&amp;"×（"&amp;FIXED(N27,1)&amp;"－10）÷10）） ="))</f>
        <v>10単位以下　＝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24">
        <f>IF(N27&gt;20,F26,IF(N27&lt;10,0,ROUND(F26*(N27-10)/10,1)))</f>
        <v>0</v>
      </c>
      <c r="W28" s="124"/>
      <c r="X28" s="125"/>
      <c r="Z28" s="153"/>
      <c r="AA28" s="132">
        <f>IF(S27&gt;50,K26,IF(S27&lt;25,0,ROUND(K26*(S27-25)/25,1)))</f>
        <v>0</v>
      </c>
      <c r="AB28" s="132"/>
      <c r="AC28" s="132"/>
      <c r="AD28" s="132">
        <f>IF(V27&gt;50,N26,IF(V27&lt;25,0,ROUND(N26*(V27-25)/25,1)))</f>
        <v>0</v>
      </c>
      <c r="AE28" s="132"/>
      <c r="AF28" s="132"/>
      <c r="AG28" s="132">
        <f>IF(Y27&gt;50,Q26,IF(Y27&lt;25,0,ROUND(Q26*(Y27-25)/25,1)))</f>
        <v>0</v>
      </c>
      <c r="AH28" s="132"/>
      <c r="AI28" s="140"/>
    </row>
    <row r="29" spans="1:35" ht="18" customHeight="1">
      <c r="A29" s="126" t="s">
        <v>24</v>
      </c>
      <c r="B29" s="127"/>
      <c r="C29" s="127"/>
      <c r="D29" s="127"/>
      <c r="E29" s="128"/>
      <c r="F29" s="11">
        <f>F8+F11+F14+F17+F20+F23+F26</f>
        <v>15</v>
      </c>
      <c r="G29" s="57">
        <f>SUM(G8:G28)</f>
        <v>0</v>
      </c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Z29" s="64" t="s">
        <v>16</v>
      </c>
      <c r="AA29" s="141">
        <f>AA16+AA17+AA20+AA23+AA27</f>
        <v>0</v>
      </c>
      <c r="AB29" s="142"/>
      <c r="AC29" s="143"/>
      <c r="AD29" s="141">
        <f>AD16+AD17+AD20+AD23+AD27</f>
        <v>0</v>
      </c>
      <c r="AE29" s="142"/>
      <c r="AF29" s="143"/>
      <c r="AG29" s="141">
        <f>AG16+AG17+AG20+AG23+AG27</f>
        <v>2</v>
      </c>
      <c r="AH29" s="142"/>
      <c r="AI29" s="144"/>
    </row>
    <row r="30" spans="26:35" ht="11.25">
      <c r="Z30" s="2" t="s">
        <v>17</v>
      </c>
      <c r="AA30" s="53"/>
      <c r="AB30" s="53"/>
      <c r="AC30" s="53"/>
      <c r="AD30" s="53"/>
      <c r="AE30" s="53"/>
      <c r="AF30" s="53"/>
      <c r="AG30" s="53"/>
      <c r="AH30" s="53"/>
      <c r="AI30" s="53"/>
    </row>
    <row r="31" spans="26:35" ht="11.25">
      <c r="Z31" s="2" t="s">
        <v>20</v>
      </c>
      <c r="AA31" s="2"/>
      <c r="AB31" s="2"/>
      <c r="AC31" s="2"/>
      <c r="AD31" s="2"/>
      <c r="AE31" s="2"/>
      <c r="AF31" s="2"/>
      <c r="AG31" s="2"/>
      <c r="AH31" s="2"/>
      <c r="AI31" s="2"/>
    </row>
    <row r="33" spans="2:5" ht="11.25">
      <c r="B33" s="54"/>
      <c r="C33" s="74"/>
      <c r="D33" s="55"/>
      <c r="E33" s="55"/>
    </row>
    <row r="34" spans="2:5" ht="11.25">
      <c r="B34" s="54"/>
      <c r="C34" s="74"/>
      <c r="D34" s="55"/>
      <c r="E34" s="55"/>
    </row>
    <row r="35" spans="2:5" ht="11.25">
      <c r="B35" s="54"/>
      <c r="C35" s="74"/>
      <c r="D35" s="55"/>
      <c r="E35" s="55"/>
    </row>
    <row r="36" spans="2:5" ht="11.25">
      <c r="B36" s="54"/>
      <c r="C36" s="74"/>
      <c r="D36" s="55"/>
      <c r="E36" s="55"/>
    </row>
    <row r="37" spans="2:5" ht="11.25">
      <c r="B37" s="54"/>
      <c r="C37" s="75"/>
      <c r="D37" s="55"/>
      <c r="E37" s="55"/>
    </row>
    <row r="38" spans="2:5" ht="11.25">
      <c r="B38" s="54"/>
      <c r="C38" s="74"/>
      <c r="D38" s="55"/>
      <c r="E38" s="55"/>
    </row>
    <row r="39" spans="2:5" ht="11.25">
      <c r="B39" s="54"/>
      <c r="C39" s="75"/>
      <c r="D39" s="55"/>
      <c r="E39" s="55"/>
    </row>
    <row r="40" spans="2:5" ht="11.25">
      <c r="B40" s="54"/>
      <c r="C40" s="74"/>
      <c r="D40" s="55"/>
      <c r="E40" s="55"/>
    </row>
    <row r="41" spans="2:5" ht="11.25">
      <c r="B41" s="54"/>
      <c r="C41" s="74"/>
      <c r="D41" s="55"/>
      <c r="E41" s="55"/>
    </row>
    <row r="42" spans="2:5" ht="11.25">
      <c r="B42" s="54"/>
      <c r="C42" s="74"/>
      <c r="D42" s="55"/>
      <c r="E42" s="55"/>
    </row>
    <row r="43" spans="2:5" ht="11.25">
      <c r="B43" s="54"/>
      <c r="C43" s="74"/>
      <c r="D43" s="55"/>
      <c r="E43" s="55"/>
    </row>
    <row r="44" spans="2:5" ht="11.25">
      <c r="B44" s="54"/>
      <c r="C44" s="74"/>
      <c r="D44" s="56"/>
      <c r="E44" s="56"/>
    </row>
    <row r="45" spans="2:5" ht="11.25">
      <c r="B45" s="54"/>
      <c r="C45" s="75"/>
      <c r="D45" s="56"/>
      <c r="E45" s="56"/>
    </row>
    <row r="46" spans="2:5" ht="11.25">
      <c r="B46" s="54"/>
      <c r="C46" s="74"/>
      <c r="D46" s="55"/>
      <c r="E46" s="55"/>
    </row>
    <row r="47" spans="2:5" ht="11.25">
      <c r="B47" s="54"/>
      <c r="C47" s="74"/>
      <c r="D47" s="55"/>
      <c r="E47" s="55"/>
    </row>
    <row r="48" spans="2:5" ht="11.25">
      <c r="B48" s="54"/>
      <c r="C48" s="74"/>
      <c r="D48" s="56"/>
      <c r="E48" s="56"/>
    </row>
    <row r="49" ht="11.25">
      <c r="C49" s="2"/>
    </row>
    <row r="50" ht="11.25">
      <c r="C50" s="2"/>
    </row>
    <row r="51" ht="11.25">
      <c r="C51" s="2"/>
    </row>
    <row r="52" ht="11.25">
      <c r="C52" s="2"/>
    </row>
    <row r="53" ht="11.25">
      <c r="C53" s="2"/>
    </row>
    <row r="54" ht="11.25">
      <c r="C54" s="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7">
    <mergeCell ref="K2:X4"/>
    <mergeCell ref="I5:X5"/>
    <mergeCell ref="B7:E7"/>
    <mergeCell ref="H7:X7"/>
    <mergeCell ref="A8:A13"/>
    <mergeCell ref="B8:E10"/>
    <mergeCell ref="G8:G10"/>
    <mergeCell ref="J8:X8"/>
    <mergeCell ref="J9:X9"/>
    <mergeCell ref="J10:X10"/>
    <mergeCell ref="B11:E13"/>
    <mergeCell ref="G11:G13"/>
    <mergeCell ref="K11:L11"/>
    <mergeCell ref="P11:Q11"/>
    <mergeCell ref="U11:V11"/>
    <mergeCell ref="I12:N12"/>
    <mergeCell ref="O12:Q12"/>
    <mergeCell ref="T12:X12"/>
    <mergeCell ref="I13:U13"/>
    <mergeCell ref="V13:X13"/>
    <mergeCell ref="AA13:AC13"/>
    <mergeCell ref="AD13:AF13"/>
    <mergeCell ref="AG13:AI13"/>
    <mergeCell ref="A14:A28"/>
    <mergeCell ref="B14:E16"/>
    <mergeCell ref="G14:G16"/>
    <mergeCell ref="K14:L14"/>
    <mergeCell ref="P14:Q14"/>
    <mergeCell ref="U14:V14"/>
    <mergeCell ref="Z14:Z16"/>
    <mergeCell ref="I15:N15"/>
    <mergeCell ref="O15:Q15"/>
    <mergeCell ref="T15:X15"/>
    <mergeCell ref="AA15:AC15"/>
    <mergeCell ref="AD15:AF15"/>
    <mergeCell ref="AG15:AI15"/>
    <mergeCell ref="I16:U16"/>
    <mergeCell ref="V16:X16"/>
    <mergeCell ref="AA16:AC16"/>
    <mergeCell ref="AD16:AF16"/>
    <mergeCell ref="AG16:AI16"/>
    <mergeCell ref="B17:E19"/>
    <mergeCell ref="G17:G19"/>
    <mergeCell ref="J17:X17"/>
    <mergeCell ref="Z17:Z19"/>
    <mergeCell ref="AA17:AC19"/>
    <mergeCell ref="B20:E22"/>
    <mergeCell ref="G20:G22"/>
    <mergeCell ref="J20:X20"/>
    <mergeCell ref="Z20:Z22"/>
    <mergeCell ref="AA20:AC22"/>
    <mergeCell ref="AD20:AF22"/>
    <mergeCell ref="J23:X23"/>
    <mergeCell ref="Z23:Z25"/>
    <mergeCell ref="AA23:AC25"/>
    <mergeCell ref="AD23:AF25"/>
    <mergeCell ref="AG23:AI25"/>
    <mergeCell ref="AD17:AF19"/>
    <mergeCell ref="AG17:AI19"/>
    <mergeCell ref="J18:X18"/>
    <mergeCell ref="J19:X19"/>
    <mergeCell ref="B26:E28"/>
    <mergeCell ref="G26:G28"/>
    <mergeCell ref="I26:K26"/>
    <mergeCell ref="L26:V26"/>
    <mergeCell ref="V28:X28"/>
    <mergeCell ref="AG20:AI22"/>
    <mergeCell ref="J21:X21"/>
    <mergeCell ref="J22:X22"/>
    <mergeCell ref="B23:E25"/>
    <mergeCell ref="G23:G25"/>
    <mergeCell ref="AA27:AC28"/>
    <mergeCell ref="AD27:AF28"/>
    <mergeCell ref="AG27:AI28"/>
    <mergeCell ref="I28:U28"/>
    <mergeCell ref="J24:X24"/>
    <mergeCell ref="J25:X25"/>
    <mergeCell ref="A29:E29"/>
    <mergeCell ref="AA29:AC29"/>
    <mergeCell ref="AD29:AF29"/>
    <mergeCell ref="AG29:AI29"/>
    <mergeCell ref="AA26:AB26"/>
    <mergeCell ref="AD26:AE26"/>
    <mergeCell ref="AG26:AH26"/>
    <mergeCell ref="I27:M27"/>
    <mergeCell ref="N27:O27"/>
    <mergeCell ref="Z27:Z28"/>
  </mergeCells>
  <conditionalFormatting sqref="AD29 AA29 AG29">
    <cfRule type="expression" priority="10" dxfId="45" stopIfTrue="1">
      <formula>#REF!&lt;#REF!</formula>
    </cfRule>
  </conditionalFormatting>
  <conditionalFormatting sqref="AA13:AI13">
    <cfRule type="expression" priority="11" dxfId="45" stopIfTrue="1">
      <formula>#REF!&lt;$Y$29</formula>
    </cfRule>
  </conditionalFormatting>
  <conditionalFormatting sqref="AA23 AD23 AG23">
    <cfRule type="expression" priority="8" dxfId="45" stopIfTrue="1">
      <formula>#REF!&lt;#REF!</formula>
    </cfRule>
  </conditionalFormatting>
  <conditionalFormatting sqref="AA16 AD16 AG16">
    <cfRule type="expression" priority="9" dxfId="45" stopIfTrue="1">
      <formula>#REF!&lt;#REF!</formula>
    </cfRule>
  </conditionalFormatting>
  <conditionalFormatting sqref="AA17 AD17 AG17 AA20 AD20 AG20">
    <cfRule type="expression" priority="6" dxfId="45" stopIfTrue="1">
      <formula>#REF!&lt;#REF!</formula>
    </cfRule>
  </conditionalFormatting>
  <conditionalFormatting sqref="AA14:AI14">
    <cfRule type="expression" priority="3" dxfId="45" stopIfTrue="1">
      <formula>#REF!&lt;#REF!</formula>
    </cfRule>
  </conditionalFormatting>
  <conditionalFormatting sqref="AA26 AC26:AI26">
    <cfRule type="expression" priority="2" dxfId="45" stopIfTrue="1">
      <formula>#REF!&lt;#REF!</formula>
    </cfRule>
  </conditionalFormatting>
  <conditionalFormatting sqref="AA27 AD27 AG27">
    <cfRule type="expression" priority="1" dxfId="45" stopIfTrue="1">
      <formula>#REF!&lt;#REF!</formula>
    </cfRule>
  </conditionalFormatting>
  <dataValidations count="4">
    <dataValidation type="list" allowBlank="1" showInputMessage="1" showErrorMessage="1" sqref="AA17:AI25">
      <formula1>"２,１,０"</formula1>
    </dataValidation>
    <dataValidation type="custom" allowBlank="1" showInputMessage="1" showErrorMessage="1" prompt="少数第１位まで入力" sqref="N27:O27">
      <formula1>N27-ROUNDDOWN(N27,1)=0</formula1>
    </dataValidation>
    <dataValidation type="custom" allowBlank="1" showInputMessage="1" showErrorMessage="1" prompt="少数第１位まで入力&#10;成績点がない場合「65」を入力" sqref="K14:L14 U11:V11 P11:Q11 K11:L11 U14:V14 P14:Q14 AA14:AI14">
      <formula1>K14-ROUNDDOWN(K14,1)=0</formula1>
    </dataValidation>
    <dataValidation type="custom" allowBlank="1" showInputMessage="1" showErrorMessage="1" sqref="AA26:AB26 AD26:AE26 AG26:AH26">
      <formula1>AA26-ROUNDDOWN(AA26,1)=0</formula1>
    </dataValidation>
  </dataValidation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50"/>
  <sheetViews>
    <sheetView showGridLines="0" view="pageBreakPreview" zoomScaleNormal="90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5.125" style="1" customWidth="1"/>
    <col min="2" max="3" width="8.00390625" style="1" customWidth="1"/>
    <col min="4" max="4" width="14.00390625" style="1" customWidth="1"/>
    <col min="5" max="5" width="17.75390625" style="1" customWidth="1"/>
    <col min="6" max="7" width="8.625" style="1" customWidth="1"/>
    <col min="8" max="8" width="1.625" style="2" customWidth="1"/>
    <col min="9" max="23" width="2.375" style="1" customWidth="1"/>
    <col min="24" max="24" width="6.75390625" style="1" customWidth="1"/>
    <col min="25" max="25" width="1.625" style="1" customWidth="1"/>
    <col min="26" max="26" width="9.00390625" style="3" customWidth="1"/>
    <col min="27" max="31" width="4.125" style="3" customWidth="1"/>
    <col min="32" max="33" width="4.125" style="4" customWidth="1"/>
    <col min="34" max="35" width="4.125" style="1" customWidth="1"/>
    <col min="36" max="16384" width="9.00390625" style="1" customWidth="1"/>
  </cols>
  <sheetData>
    <row r="1" ht="12"/>
    <row r="2" spans="1:33" s="14" customFormat="1" ht="18.75" customHeight="1">
      <c r="A2" s="33" t="s">
        <v>51</v>
      </c>
      <c r="B2" s="34"/>
      <c r="C2" s="34"/>
      <c r="D2" s="34"/>
      <c r="E2" s="34"/>
      <c r="H2" s="27"/>
      <c r="K2" s="118" t="s">
        <v>23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Z2" s="28"/>
      <c r="AA2" s="28"/>
      <c r="AB2" s="28"/>
      <c r="AC2" s="28"/>
      <c r="AD2" s="28"/>
      <c r="AE2" s="28"/>
      <c r="AF2" s="29"/>
      <c r="AG2" s="29"/>
    </row>
    <row r="3" spans="1:24" ht="27" customHeight="1">
      <c r="A3" s="30"/>
      <c r="B3" s="30"/>
      <c r="C3" s="30"/>
      <c r="D3" s="35"/>
      <c r="E3" s="35"/>
      <c r="F3" s="36" t="s">
        <v>21</v>
      </c>
      <c r="G3" s="35"/>
      <c r="H3" s="37"/>
      <c r="I3" s="35"/>
      <c r="J3" s="63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8.75" customHeight="1">
      <c r="A4" s="31"/>
      <c r="B4" s="31"/>
      <c r="C4" s="31"/>
      <c r="J4" s="63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9.5" customHeight="1">
      <c r="A5" s="32"/>
      <c r="B5" s="32"/>
      <c r="C5" s="32"/>
      <c r="D5" s="5"/>
      <c r="E5" s="5"/>
      <c r="G5" s="59"/>
      <c r="H5" s="60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ht="18.75" customHeight="1">
      <c r="B6" s="68" t="s">
        <v>59</v>
      </c>
    </row>
    <row r="7" spans="1:33" s="8" customFormat="1" ht="37.5" customHeight="1">
      <c r="A7" s="6" t="s">
        <v>0</v>
      </c>
      <c r="B7" s="110" t="s">
        <v>1</v>
      </c>
      <c r="C7" s="110"/>
      <c r="D7" s="110"/>
      <c r="E7" s="110"/>
      <c r="F7" s="7" t="s">
        <v>2</v>
      </c>
      <c r="G7" s="58" t="s">
        <v>22</v>
      </c>
      <c r="H7" s="111" t="s">
        <v>3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Z7" s="9"/>
      <c r="AA7" s="9"/>
      <c r="AB7" s="9"/>
      <c r="AC7" s="9"/>
      <c r="AD7" s="9"/>
      <c r="AE7" s="9"/>
      <c r="AF7" s="10"/>
      <c r="AG7" s="10"/>
    </row>
    <row r="8" spans="1:24" ht="16.5" customHeight="1">
      <c r="A8" s="76" t="s">
        <v>25</v>
      </c>
      <c r="B8" s="98" t="s">
        <v>26</v>
      </c>
      <c r="C8" s="99"/>
      <c r="D8" s="99"/>
      <c r="E8" s="100"/>
      <c r="F8" s="11">
        <v>2</v>
      </c>
      <c r="G8" s="79">
        <f>IF(H8=1,F8,IF(H8=2,F9,F10))</f>
        <v>0</v>
      </c>
      <c r="H8" s="39">
        <v>3</v>
      </c>
      <c r="I8" s="15"/>
      <c r="J8" s="81" t="s">
        <v>28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6.5" customHeight="1">
      <c r="A9" s="77"/>
      <c r="B9" s="101"/>
      <c r="C9" s="102"/>
      <c r="D9" s="102"/>
      <c r="E9" s="103"/>
      <c r="F9" s="11">
        <v>1</v>
      </c>
      <c r="G9" s="80"/>
      <c r="H9" s="40"/>
      <c r="I9" s="16"/>
      <c r="J9" s="83" t="s">
        <v>29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</row>
    <row r="10" spans="1:24" ht="16.5" customHeight="1">
      <c r="A10" s="77"/>
      <c r="B10" s="104"/>
      <c r="C10" s="105"/>
      <c r="D10" s="105"/>
      <c r="E10" s="106"/>
      <c r="F10" s="11">
        <v>0</v>
      </c>
      <c r="G10" s="80"/>
      <c r="H10" s="41"/>
      <c r="I10" s="17"/>
      <c r="J10" s="95" t="s">
        <v>30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</row>
    <row r="11" spans="1:24" ht="16.5" customHeight="1">
      <c r="A11" s="77"/>
      <c r="B11" s="86" t="s">
        <v>27</v>
      </c>
      <c r="C11" s="87"/>
      <c r="D11" s="87"/>
      <c r="E11" s="88"/>
      <c r="F11" s="11">
        <v>2</v>
      </c>
      <c r="G11" s="79">
        <f>V13</f>
        <v>0</v>
      </c>
      <c r="H11" s="46"/>
      <c r="I11" s="48"/>
      <c r="J11" s="62" t="s">
        <v>4</v>
      </c>
      <c r="K11" s="97">
        <v>65</v>
      </c>
      <c r="L11" s="97"/>
      <c r="M11" s="48"/>
      <c r="N11" s="48"/>
      <c r="O11" s="62" t="s">
        <v>5</v>
      </c>
      <c r="P11" s="97">
        <v>65</v>
      </c>
      <c r="Q11" s="97"/>
      <c r="R11" s="48"/>
      <c r="S11" s="48"/>
      <c r="T11" s="62" t="s">
        <v>6</v>
      </c>
      <c r="U11" s="97">
        <v>65</v>
      </c>
      <c r="V11" s="97"/>
      <c r="W11" s="12"/>
      <c r="X11" s="13"/>
    </row>
    <row r="12" spans="1:35" ht="16.5" customHeight="1">
      <c r="A12" s="77"/>
      <c r="B12" s="89"/>
      <c r="C12" s="90"/>
      <c r="D12" s="90"/>
      <c r="E12" s="91"/>
      <c r="F12" s="38" t="s">
        <v>19</v>
      </c>
      <c r="G12" s="108"/>
      <c r="H12" s="47"/>
      <c r="I12" s="85" t="s">
        <v>7</v>
      </c>
      <c r="J12" s="85"/>
      <c r="K12" s="85"/>
      <c r="L12" s="85"/>
      <c r="M12" s="85"/>
      <c r="N12" s="85"/>
      <c r="O12" s="114">
        <f>ROUND((ROUNDDOWN(K11,1)+ROUNDDOWN(P11,1)+ROUNDDOWN(U11,1))/3,1)</f>
        <v>65</v>
      </c>
      <c r="P12" s="114"/>
      <c r="Q12" s="114"/>
      <c r="R12" s="14" t="s">
        <v>8</v>
      </c>
      <c r="S12" s="49" t="s">
        <v>18</v>
      </c>
      <c r="T12" s="115"/>
      <c r="U12" s="115"/>
      <c r="V12" s="115"/>
      <c r="W12" s="115"/>
      <c r="X12" s="116"/>
      <c r="Z12" s="2" t="s">
        <v>54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>
      <c r="A13" s="78"/>
      <c r="B13" s="92"/>
      <c r="C13" s="93"/>
      <c r="D13" s="93"/>
      <c r="E13" s="94"/>
      <c r="F13" s="11">
        <v>0</v>
      </c>
      <c r="G13" s="109"/>
      <c r="H13" s="44"/>
      <c r="I13" s="117" t="str">
        <f>"（"&amp;FIXED(F11,1)&amp;"×（"&amp;FIXED(O12,1)&amp;"－70）÷10） ="</f>
        <v>（2.0×（65.0－70）÷10） =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24">
        <f>IF(O12&gt;80,F11,IF(O12&lt;70,0,ROUND(F11*(O12-70)/10,1)))</f>
        <v>0</v>
      </c>
      <c r="W13" s="124"/>
      <c r="X13" s="125"/>
      <c r="Z13" s="67"/>
      <c r="AA13" s="134" t="s">
        <v>9</v>
      </c>
      <c r="AB13" s="134"/>
      <c r="AC13" s="134"/>
      <c r="AD13" s="134" t="s">
        <v>10</v>
      </c>
      <c r="AE13" s="134"/>
      <c r="AF13" s="134"/>
      <c r="AG13" s="13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/c>
      <c r="C14" s="99"/>
      <c r="D14" s="99"/>
      <c r="E14" s="100"/>
      <c r="F14" s="11">
        <v>3</v>
      </c>
      <c r="G14" s="79">
        <f>V16</f>
        <v>0</v>
      </c>
      <c r="H14" s="46"/>
      <c r="I14" s="48"/>
      <c r="J14" s="62" t="s">
        <v>4</v>
      </c>
      <c r="K14" s="97">
        <v>65</v>
      </c>
      <c r="L14" s="97"/>
      <c r="M14" s="48"/>
      <c r="N14" s="48"/>
      <c r="O14" s="62" t="s">
        <v>5</v>
      </c>
      <c r="P14" s="97">
        <v>65</v>
      </c>
      <c r="Q14" s="97"/>
      <c r="R14" s="48"/>
      <c r="S14" s="48"/>
      <c r="T14" s="62" t="s">
        <v>6</v>
      </c>
      <c r="U14" s="97">
        <v>65</v>
      </c>
      <c r="V14" s="97"/>
      <c r="W14" s="12"/>
      <c r="X14" s="13"/>
      <c r="Z14" s="136" t="s">
        <v>44</v>
      </c>
      <c r="AA14" s="65">
        <v>65</v>
      </c>
      <c r="AB14" s="65">
        <v>65</v>
      </c>
      <c r="AC14" s="65">
        <v>65</v>
      </c>
      <c r="AD14" s="65">
        <v>65</v>
      </c>
      <c r="AE14" s="65">
        <v>65</v>
      </c>
      <c r="AF14" s="65">
        <v>65</v>
      </c>
      <c r="AG14" s="65">
        <v>65</v>
      </c>
      <c r="AH14" s="65">
        <v>65</v>
      </c>
      <c r="AI14" s="66">
        <v>65</v>
      </c>
    </row>
    <row r="15" spans="1:35" ht="16.5" customHeight="1">
      <c r="A15" s="107"/>
      <c r="B15" s="101"/>
      <c r="C15" s="102"/>
      <c r="D15" s="102"/>
      <c r="E15" s="103"/>
      <c r="F15" s="38" t="s">
        <v>19</v>
      </c>
      <c r="G15" s="80"/>
      <c r="H15" s="47"/>
      <c r="I15" s="85" t="s">
        <v>7</v>
      </c>
      <c r="J15" s="85"/>
      <c r="K15" s="85"/>
      <c r="L15" s="85"/>
      <c r="M15" s="85"/>
      <c r="N15" s="85"/>
      <c r="O15" s="114">
        <f>ROUND((ROUNDDOWN(K14,1)+ROUNDDOWN(P14,1)+ROUNDDOWN(U14,1))/3,1)</f>
        <v>65</v>
      </c>
      <c r="P15" s="114"/>
      <c r="Q15" s="114"/>
      <c r="R15" s="14" t="s">
        <v>8</v>
      </c>
      <c r="S15" s="49" t="s">
        <v>18</v>
      </c>
      <c r="T15" s="115"/>
      <c r="U15" s="115"/>
      <c r="V15" s="115"/>
      <c r="W15" s="115"/>
      <c r="X15" s="116"/>
      <c r="Z15" s="133"/>
      <c r="AA15" s="154">
        <f>ROUND((ROUNDDOWN(AA14,1)+ROUNDDOWN(AB14,1)+ROUNDDOWN(AC14,1))/3,1)</f>
        <v>65</v>
      </c>
      <c r="AB15" s="155"/>
      <c r="AC15" s="156"/>
      <c r="AD15" s="120">
        <f>ROUND((AD14+AE14+AF14)/3,1)</f>
        <v>65</v>
      </c>
      <c r="AE15" s="120"/>
      <c r="AF15" s="120"/>
      <c r="AG15" s="120">
        <f>ROUND((AG14+AH14+AI14)/3,1)</f>
        <v>65</v>
      </c>
      <c r="AH15" s="120"/>
      <c r="AI15" s="121"/>
    </row>
    <row r="16" spans="1:35" ht="16.5" customHeight="1">
      <c r="A16" s="107"/>
      <c r="B16" s="104"/>
      <c r="C16" s="105"/>
      <c r="D16" s="105"/>
      <c r="E16" s="106"/>
      <c r="F16" s="11">
        <v>0</v>
      </c>
      <c r="G16" s="80"/>
      <c r="H16" s="44"/>
      <c r="I16" s="117" t="str">
        <f>"（"&amp;FIXED(F14,1)&amp;"×（"&amp;FIXED(O15,1)&amp;"－70）÷10） ="</f>
        <v>（3.0×（65.0－70）÷10） =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24">
        <f>IF(O15&gt;80,F14,IF(O15&lt;70,0,ROUND(F14*(O15-70)/10,1)))</f>
        <v>0</v>
      </c>
      <c r="W16" s="124"/>
      <c r="X16" s="125"/>
      <c r="Z16" s="133"/>
      <c r="AA16" s="137">
        <f>IF(AA15&gt;80,F14,IF(AA15&lt;70,0,ROUND(F14*(AA15-70)/10,1)))</f>
        <v>0</v>
      </c>
      <c r="AB16" s="137"/>
      <c r="AC16" s="137"/>
      <c r="AD16" s="137">
        <f>IF(AD15&gt;80,F14,IF(AD15&lt;70,0,ROUND(F14*(AD15-70)/10,1)))</f>
        <v>0</v>
      </c>
      <c r="AE16" s="137"/>
      <c r="AF16" s="137"/>
      <c r="AG16" s="137">
        <f>IF(AG15&gt;80,F14,IF(AG15&lt;70,0,ROUND(F14*(AG15-70)/10,1)))</f>
        <v>0</v>
      </c>
      <c r="AH16" s="137"/>
      <c r="AI16" s="138"/>
    </row>
    <row r="17" spans="1:35" ht="16.5" customHeight="1">
      <c r="A17" s="107"/>
      <c r="B17" s="98" t="s">
        <v>33</v>
      </c>
      <c r="C17" s="99"/>
      <c r="D17" s="99"/>
      <c r="E17" s="100"/>
      <c r="F17" s="11">
        <v>3</v>
      </c>
      <c r="G17" s="79">
        <f>IF(H17=1,F17,IF(H17=2,F18,F19))</f>
        <v>0</v>
      </c>
      <c r="H17" s="39">
        <v>3</v>
      </c>
      <c r="I17" s="15"/>
      <c r="J17" s="81" t="s">
        <v>34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Z17" s="133" t="s">
        <v>47</v>
      </c>
      <c r="AA17" s="129">
        <v>0</v>
      </c>
      <c r="AB17" s="129"/>
      <c r="AC17" s="129"/>
      <c r="AD17" s="129">
        <v>0</v>
      </c>
      <c r="AE17" s="129"/>
      <c r="AF17" s="129"/>
      <c r="AG17" s="129">
        <v>0</v>
      </c>
      <c r="AH17" s="129"/>
      <c r="AI17" s="152"/>
    </row>
    <row r="18" spans="1:35" ht="16.5" customHeight="1">
      <c r="A18" s="107"/>
      <c r="B18" s="101"/>
      <c r="C18" s="102"/>
      <c r="D18" s="102"/>
      <c r="E18" s="103"/>
      <c r="F18" s="11">
        <v>1.5</v>
      </c>
      <c r="G18" s="80"/>
      <c r="H18" s="40"/>
      <c r="I18" s="16"/>
      <c r="J18" s="83" t="s">
        <v>35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Z18" s="133"/>
      <c r="AA18" s="129"/>
      <c r="AB18" s="129"/>
      <c r="AC18" s="129"/>
      <c r="AD18" s="129"/>
      <c r="AE18" s="129"/>
      <c r="AF18" s="129"/>
      <c r="AG18" s="129"/>
      <c r="AH18" s="129"/>
      <c r="AI18" s="152"/>
    </row>
    <row r="19" spans="1:35" ht="16.5" customHeight="1">
      <c r="A19" s="107"/>
      <c r="B19" s="104"/>
      <c r="C19" s="105"/>
      <c r="D19" s="105"/>
      <c r="E19" s="106"/>
      <c r="F19" s="11">
        <v>0</v>
      </c>
      <c r="G19" s="80"/>
      <c r="H19" s="41"/>
      <c r="I19" s="17"/>
      <c r="J19" s="95" t="s">
        <v>30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  <c r="Z19" s="133"/>
      <c r="AA19" s="129"/>
      <c r="AB19" s="129"/>
      <c r="AC19" s="129"/>
      <c r="AD19" s="129"/>
      <c r="AE19" s="129"/>
      <c r="AF19" s="129"/>
      <c r="AG19" s="129"/>
      <c r="AH19" s="129"/>
      <c r="AI19" s="152"/>
    </row>
    <row r="20" spans="1:35" ht="16.5" customHeight="1">
      <c r="A20" s="107"/>
      <c r="B20" s="98" t="s">
        <v>55</v>
      </c>
      <c r="C20" s="99"/>
      <c r="D20" s="99"/>
      <c r="E20" s="100"/>
      <c r="F20" s="11">
        <v>3</v>
      </c>
      <c r="G20" s="79">
        <f>IF(H20=1,F20,IF(H20=2,F21,F22))</f>
        <v>0</v>
      </c>
      <c r="H20" s="45">
        <v>3</v>
      </c>
      <c r="I20" s="23"/>
      <c r="J20" s="122" t="s">
        <v>36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Z20" s="133" t="s">
        <v>45</v>
      </c>
      <c r="AA20" s="129">
        <v>0</v>
      </c>
      <c r="AB20" s="129"/>
      <c r="AC20" s="129"/>
      <c r="AD20" s="129">
        <v>0</v>
      </c>
      <c r="AE20" s="129"/>
      <c r="AF20" s="129"/>
      <c r="AG20" s="129">
        <v>0</v>
      </c>
      <c r="AH20" s="129"/>
      <c r="AI20" s="152"/>
    </row>
    <row r="21" spans="1:35" ht="16.5" customHeight="1">
      <c r="A21" s="107"/>
      <c r="B21" s="101"/>
      <c r="C21" s="102"/>
      <c r="D21" s="102"/>
      <c r="E21" s="103"/>
      <c r="F21" s="11">
        <v>1.5</v>
      </c>
      <c r="G21" s="80"/>
      <c r="H21" s="43"/>
      <c r="I21" s="23"/>
      <c r="J21" s="157" t="s">
        <v>37</v>
      </c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Z21" s="133"/>
      <c r="AA21" s="129"/>
      <c r="AB21" s="129"/>
      <c r="AC21" s="129"/>
      <c r="AD21" s="129"/>
      <c r="AE21" s="129"/>
      <c r="AF21" s="129"/>
      <c r="AG21" s="129"/>
      <c r="AH21" s="129"/>
      <c r="AI21" s="152"/>
    </row>
    <row r="22" spans="1:35" ht="16.5" customHeight="1">
      <c r="A22" s="107"/>
      <c r="B22" s="104"/>
      <c r="C22" s="105"/>
      <c r="D22" s="105"/>
      <c r="E22" s="106"/>
      <c r="F22" s="11">
        <v>0</v>
      </c>
      <c r="G22" s="80"/>
      <c r="H22" s="41"/>
      <c r="I22" s="23"/>
      <c r="J22" s="95" t="s">
        <v>38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Z22" s="133"/>
      <c r="AA22" s="129"/>
      <c r="AB22" s="129"/>
      <c r="AC22" s="129"/>
      <c r="AD22" s="129"/>
      <c r="AE22" s="129"/>
      <c r="AF22" s="129"/>
      <c r="AG22" s="129"/>
      <c r="AH22" s="129"/>
      <c r="AI22" s="152"/>
    </row>
    <row r="23" spans="1:35" ht="16.5" customHeight="1">
      <c r="A23" s="107"/>
      <c r="B23" s="98" t="s">
        <v>43</v>
      </c>
      <c r="C23" s="99"/>
      <c r="D23" s="99"/>
      <c r="E23" s="100"/>
      <c r="F23" s="11">
        <v>2</v>
      </c>
      <c r="G23" s="79">
        <f>V25</f>
        <v>0</v>
      </c>
      <c r="H23" s="42"/>
      <c r="I23" s="163"/>
      <c r="J23" s="163"/>
      <c r="K23" s="163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8"/>
      <c r="X23" s="19"/>
      <c r="Z23" s="50" t="s">
        <v>12</v>
      </c>
      <c r="AA23" s="149">
        <v>10</v>
      </c>
      <c r="AB23" s="149"/>
      <c r="AC23" s="51" t="s">
        <v>13</v>
      </c>
      <c r="AD23" s="149">
        <v>10</v>
      </c>
      <c r="AE23" s="149"/>
      <c r="AF23" s="51" t="s">
        <v>13</v>
      </c>
      <c r="AG23" s="149">
        <v>10</v>
      </c>
      <c r="AH23" s="149"/>
      <c r="AI23" s="52" t="s">
        <v>13</v>
      </c>
    </row>
    <row r="24" spans="1:35" ht="16.5" customHeight="1">
      <c r="A24" s="107"/>
      <c r="B24" s="101"/>
      <c r="C24" s="102"/>
      <c r="D24" s="102"/>
      <c r="E24" s="103"/>
      <c r="F24" s="38" t="s">
        <v>19</v>
      </c>
      <c r="G24" s="108"/>
      <c r="H24" s="43"/>
      <c r="I24" s="85" t="s">
        <v>14</v>
      </c>
      <c r="J24" s="85"/>
      <c r="K24" s="85"/>
      <c r="L24" s="85"/>
      <c r="M24" s="85"/>
      <c r="N24" s="150">
        <v>10</v>
      </c>
      <c r="O24" s="150"/>
      <c r="P24" s="14" t="s">
        <v>13</v>
      </c>
      <c r="Q24" s="14"/>
      <c r="R24" s="20"/>
      <c r="S24" s="21"/>
      <c r="T24" s="21"/>
      <c r="U24" s="21"/>
      <c r="V24" s="21"/>
      <c r="W24" s="21"/>
      <c r="X24" s="22"/>
      <c r="Z24" s="133" t="s">
        <v>15</v>
      </c>
      <c r="AA24" s="131">
        <f>IF(AA23&gt;20,$F$23,IF(AA23&lt;10,0,ROUND($F$23*(AA23-10)/10,1)))</f>
        <v>0</v>
      </c>
      <c r="AB24" s="131"/>
      <c r="AC24" s="131"/>
      <c r="AD24" s="131">
        <f>IF(AD23&gt;20,$F$23,IF(AD23&lt;10,0,ROUND($F$23*(AD23-10)/10,1)))</f>
        <v>0</v>
      </c>
      <c r="AE24" s="131"/>
      <c r="AF24" s="131"/>
      <c r="AG24" s="131">
        <f>IF(AG23&gt;20,$F$23,IF(AG23&lt;10,0,ROUND($F$23*(AG23-10)/10,1)))</f>
        <v>0</v>
      </c>
      <c r="AH24" s="131"/>
      <c r="AI24" s="139"/>
    </row>
    <row r="25" spans="1:35" ht="16.5" customHeight="1">
      <c r="A25" s="107"/>
      <c r="B25" s="104"/>
      <c r="C25" s="105"/>
      <c r="D25" s="105"/>
      <c r="E25" s="106"/>
      <c r="F25" s="11">
        <v>0</v>
      </c>
      <c r="G25" s="109"/>
      <c r="H25" s="44"/>
      <c r="I25" s="151" t="str">
        <f>IF(N24&lt;=10,"10単位以下　＝",IF(N24&gt;=20,"20単位以上　＝","（"&amp;FIXED(F23,1)&amp;"×（"&amp;FIXED(N24,1)&amp;"－10）÷10）） ="))</f>
        <v>10単位以下　＝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24">
        <f>IF(N24&gt;20,F23,IF(N24&lt;10,0,ROUND(F23*(N24-10)/10,1)))</f>
        <v>0</v>
      </c>
      <c r="W25" s="124"/>
      <c r="X25" s="125"/>
      <c r="Z25" s="153"/>
      <c r="AA25" s="132">
        <f>IF(S24&gt;50,K23,IF(S24&lt;25,0,ROUND(K23*(S24-25)/25,1)))</f>
        <v>0</v>
      </c>
      <c r="AB25" s="132"/>
      <c r="AC25" s="132"/>
      <c r="AD25" s="132">
        <f>IF(V24&gt;50,N23,IF(V24&lt;25,0,ROUND(N23*(V24-25)/25,1)))</f>
        <v>0</v>
      </c>
      <c r="AE25" s="132"/>
      <c r="AF25" s="132"/>
      <c r="AG25" s="132">
        <f>IF(Y24&gt;50,Q23,IF(Y24&lt;25,0,ROUND(Q23*(Y24-25)/25,1)))</f>
        <v>0</v>
      </c>
      <c r="AH25" s="132"/>
      <c r="AI25" s="140"/>
    </row>
    <row r="26" spans="1:35" ht="18" customHeight="1">
      <c r="A26" s="126" t="s">
        <v>24</v>
      </c>
      <c r="B26" s="127"/>
      <c r="C26" s="127"/>
      <c r="D26" s="127"/>
      <c r="E26" s="128"/>
      <c r="F26" s="11">
        <f>+F8+F11+F14+F17+F20+F23</f>
        <v>15</v>
      </c>
      <c r="G26" s="57">
        <f>SUM(G8:G25)</f>
        <v>0</v>
      </c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Z26" s="64" t="s">
        <v>16</v>
      </c>
      <c r="AA26" s="141">
        <f>AA16+AA17+AA20+AA24</f>
        <v>0</v>
      </c>
      <c r="AB26" s="142"/>
      <c r="AC26" s="143"/>
      <c r="AD26" s="141">
        <f>AD16+AD17+AD20+AD24</f>
        <v>0</v>
      </c>
      <c r="AE26" s="142"/>
      <c r="AF26" s="143"/>
      <c r="AG26" s="141">
        <f>AG16+AG17+AG20+AG24</f>
        <v>0</v>
      </c>
      <c r="AH26" s="142"/>
      <c r="AI26" s="144"/>
    </row>
    <row r="27" spans="26:35" ht="11.25">
      <c r="Z27" s="2" t="s">
        <v>17</v>
      </c>
      <c r="AA27" s="53"/>
      <c r="AB27" s="53"/>
      <c r="AC27" s="53"/>
      <c r="AD27" s="53"/>
      <c r="AE27" s="53"/>
      <c r="AF27" s="53"/>
      <c r="AG27" s="53"/>
      <c r="AH27" s="53"/>
      <c r="AI27" s="53"/>
    </row>
    <row r="28" spans="26:35" ht="11.25">
      <c r="Z28" s="2" t="s">
        <v>20</v>
      </c>
      <c r="AA28" s="2"/>
      <c r="AB28" s="2"/>
      <c r="AC28" s="2"/>
      <c r="AD28" s="2"/>
      <c r="AE28" s="2"/>
      <c r="AF28" s="2"/>
      <c r="AG28" s="2"/>
      <c r="AH28" s="2"/>
      <c r="AI28" s="2"/>
    </row>
    <row r="30" spans="2:5" ht="11.25">
      <c r="B30" s="54"/>
      <c r="C30" s="74"/>
      <c r="D30" s="55"/>
      <c r="E30" s="55"/>
    </row>
    <row r="31" spans="2:5" ht="11.25">
      <c r="B31" s="54"/>
      <c r="C31" s="74"/>
      <c r="D31" s="55"/>
      <c r="E31" s="55"/>
    </row>
    <row r="32" spans="2:5" ht="11.25">
      <c r="B32" s="54"/>
      <c r="C32" s="74"/>
      <c r="D32" s="55"/>
      <c r="E32" s="55"/>
    </row>
    <row r="33" spans="2:5" ht="11.25">
      <c r="B33" s="54"/>
      <c r="C33" s="74"/>
      <c r="D33" s="55"/>
      <c r="E33" s="55"/>
    </row>
    <row r="34" spans="2:5" ht="11.25">
      <c r="B34" s="54"/>
      <c r="C34" s="75"/>
      <c r="D34" s="55"/>
      <c r="E34" s="55"/>
    </row>
    <row r="35" spans="2:5" ht="11.25">
      <c r="B35" s="54"/>
      <c r="C35" s="74"/>
      <c r="D35" s="55"/>
      <c r="E35" s="55"/>
    </row>
    <row r="36" spans="2:5" ht="11.25">
      <c r="B36" s="54"/>
      <c r="C36" s="75"/>
      <c r="D36" s="55"/>
      <c r="E36" s="55"/>
    </row>
    <row r="37" spans="2:5" ht="11.25">
      <c r="B37" s="54"/>
      <c r="C37" s="74"/>
      <c r="D37" s="55"/>
      <c r="E37" s="55"/>
    </row>
    <row r="38" spans="2:5" ht="11.25">
      <c r="B38" s="54"/>
      <c r="C38" s="74"/>
      <c r="D38" s="55"/>
      <c r="E38" s="55"/>
    </row>
    <row r="39" spans="2:5" ht="11.25">
      <c r="B39" s="54"/>
      <c r="C39" s="74"/>
      <c r="D39" s="55"/>
      <c r="E39" s="55"/>
    </row>
    <row r="40" spans="2:5" ht="11.25">
      <c r="B40" s="54"/>
      <c r="C40" s="74"/>
      <c r="D40" s="55"/>
      <c r="E40" s="55"/>
    </row>
    <row r="41" spans="2:5" ht="11.25">
      <c r="B41" s="54"/>
      <c r="C41" s="74"/>
      <c r="D41" s="56"/>
      <c r="E41" s="56"/>
    </row>
    <row r="42" spans="2:5" ht="11.25">
      <c r="B42" s="54"/>
      <c r="C42" s="75"/>
      <c r="D42" s="56"/>
      <c r="E42" s="56"/>
    </row>
    <row r="43" spans="2:5" ht="11.25">
      <c r="B43" s="54"/>
      <c r="C43" s="74"/>
      <c r="D43" s="55"/>
      <c r="E43" s="55"/>
    </row>
    <row r="44" spans="2:5" ht="11.25">
      <c r="B44" s="54"/>
      <c r="C44" s="74"/>
      <c r="D44" s="55"/>
      <c r="E44" s="55"/>
    </row>
    <row r="45" spans="2:5" ht="11.25">
      <c r="B45" s="54"/>
      <c r="C45" s="74"/>
      <c r="D45" s="56"/>
      <c r="E45" s="56"/>
    </row>
    <row r="46" ht="11.25">
      <c r="C46" s="2"/>
    </row>
    <row r="47" ht="11.25">
      <c r="C47" s="2"/>
    </row>
    <row r="48" ht="11.25">
      <c r="C48" s="2"/>
    </row>
    <row r="49" ht="11.25">
      <c r="C49" s="2"/>
    </row>
    <row r="50" ht="11.25">
      <c r="C50" s="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78">
    <mergeCell ref="K2:X4"/>
    <mergeCell ref="I5:X5"/>
    <mergeCell ref="B7:E7"/>
    <mergeCell ref="H7:X7"/>
    <mergeCell ref="A8:A13"/>
    <mergeCell ref="B8:E10"/>
    <mergeCell ref="G8:G10"/>
    <mergeCell ref="J8:X8"/>
    <mergeCell ref="J9:X9"/>
    <mergeCell ref="J10:X10"/>
    <mergeCell ref="B11:E13"/>
    <mergeCell ref="G11:G13"/>
    <mergeCell ref="K11:L11"/>
    <mergeCell ref="P11:Q11"/>
    <mergeCell ref="U11:V11"/>
    <mergeCell ref="I12:N12"/>
    <mergeCell ref="O12:Q12"/>
    <mergeCell ref="T12:X12"/>
    <mergeCell ref="I13:U13"/>
    <mergeCell ref="V13:X13"/>
    <mergeCell ref="AA13:AC13"/>
    <mergeCell ref="AD13:AF13"/>
    <mergeCell ref="AG13:AI13"/>
    <mergeCell ref="A14:A25"/>
    <mergeCell ref="B14:E16"/>
    <mergeCell ref="G14:G16"/>
    <mergeCell ref="K14:L14"/>
    <mergeCell ref="P14:Q14"/>
    <mergeCell ref="U14:V14"/>
    <mergeCell ref="Z14:Z16"/>
    <mergeCell ref="I15:N15"/>
    <mergeCell ref="O15:Q15"/>
    <mergeCell ref="T15:X15"/>
    <mergeCell ref="AA15:AC15"/>
    <mergeCell ref="AD15:AF15"/>
    <mergeCell ref="AG15:AI15"/>
    <mergeCell ref="AG16:AI16"/>
    <mergeCell ref="B17:E19"/>
    <mergeCell ref="G17:G19"/>
    <mergeCell ref="J17:X17"/>
    <mergeCell ref="Z17:Z19"/>
    <mergeCell ref="AA17:AC19"/>
    <mergeCell ref="J21:X21"/>
    <mergeCell ref="J22:X22"/>
    <mergeCell ref="I16:U16"/>
    <mergeCell ref="V16:X16"/>
    <mergeCell ref="AA16:AC16"/>
    <mergeCell ref="AD16:AF16"/>
    <mergeCell ref="I23:K23"/>
    <mergeCell ref="L23:V23"/>
    <mergeCell ref="V25:X25"/>
    <mergeCell ref="AG20:AI22"/>
    <mergeCell ref="B20:E22"/>
    <mergeCell ref="G20:G22"/>
    <mergeCell ref="J20:X20"/>
    <mergeCell ref="Z20:Z22"/>
    <mergeCell ref="AA20:AC22"/>
    <mergeCell ref="AD20:AF22"/>
    <mergeCell ref="A26:E26"/>
    <mergeCell ref="AA26:AC26"/>
    <mergeCell ref="AD26:AF26"/>
    <mergeCell ref="AG26:AI26"/>
    <mergeCell ref="AD17:AF19"/>
    <mergeCell ref="AG17:AI19"/>
    <mergeCell ref="J18:X18"/>
    <mergeCell ref="J19:X19"/>
    <mergeCell ref="B23:E25"/>
    <mergeCell ref="G23:G25"/>
    <mergeCell ref="AA23:AB23"/>
    <mergeCell ref="AD23:AE23"/>
    <mergeCell ref="AG23:AH23"/>
    <mergeCell ref="I24:M24"/>
    <mergeCell ref="N24:O24"/>
    <mergeCell ref="Z24:Z25"/>
    <mergeCell ref="AA24:AC25"/>
    <mergeCell ref="AD24:AF25"/>
    <mergeCell ref="AG24:AI25"/>
    <mergeCell ref="I25:U25"/>
  </mergeCells>
  <conditionalFormatting sqref="AD26 AA26 AG26">
    <cfRule type="expression" priority="10" dxfId="45" stopIfTrue="1">
      <formula>#REF!&lt;#REF!</formula>
    </cfRule>
  </conditionalFormatting>
  <conditionalFormatting sqref="AA13:AI13">
    <cfRule type="expression" priority="11" dxfId="45" stopIfTrue="1">
      <formula>#REF!&lt;$Y$26</formula>
    </cfRule>
  </conditionalFormatting>
  <conditionalFormatting sqref="AA16 AD16 AG16">
    <cfRule type="expression" priority="9" dxfId="45" stopIfTrue="1">
      <formula>#REF!&lt;#REF!</formula>
    </cfRule>
  </conditionalFormatting>
  <conditionalFormatting sqref="AA17 AD17 AG17 AA20 AD20 AG20">
    <cfRule type="expression" priority="6" dxfId="45" stopIfTrue="1">
      <formula>#REF!&lt;#REF!</formula>
    </cfRule>
  </conditionalFormatting>
  <conditionalFormatting sqref="AA14:AI14">
    <cfRule type="expression" priority="3" dxfId="45" stopIfTrue="1">
      <formula>#REF!&lt;#REF!</formula>
    </cfRule>
  </conditionalFormatting>
  <conditionalFormatting sqref="AA23 AC23:AI23">
    <cfRule type="expression" priority="2" dxfId="45" stopIfTrue="1">
      <formula>#REF!&lt;#REF!</formula>
    </cfRule>
  </conditionalFormatting>
  <conditionalFormatting sqref="AA24 AD24 AG24">
    <cfRule type="expression" priority="1" dxfId="45" stopIfTrue="1">
      <formula>#REF!&lt;#REF!</formula>
    </cfRule>
  </conditionalFormatting>
  <dataValidations count="4">
    <dataValidation type="list" allowBlank="1" showInputMessage="1" showErrorMessage="1" sqref="AA17:AI22">
      <formula1>"３,１．５,０"</formula1>
    </dataValidation>
    <dataValidation type="custom" allowBlank="1" showInputMessage="1" showErrorMessage="1" prompt="少数第１位まで入力" sqref="N24:O24">
      <formula1>N24-ROUNDDOWN(N24,1)=0</formula1>
    </dataValidation>
    <dataValidation type="custom" allowBlank="1" showInputMessage="1" showErrorMessage="1" prompt="少数第１位まで入力&#10;成績点がない場合「65」を入力" sqref="K14:L14 U11:V11 P11:Q11 K11:L11 U14:V14 P14:Q14 AA14:AI14">
      <formula1>K14-ROUNDDOWN(K14,1)=0</formula1>
    </dataValidation>
    <dataValidation type="custom" allowBlank="1" showInputMessage="1" showErrorMessage="1" sqref="AA23:AB23 AD23:AE23 AG23:AH23">
      <formula1>AA23-ROUNDDOWN(AA23,1)=0</formula1>
    </dataValidation>
  </dataValidation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54"/>
  <sheetViews>
    <sheetView showGridLines="0" view="pageBreakPreview" zoomScaleNormal="90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5.125" style="1" customWidth="1"/>
    <col min="2" max="3" width="8.00390625" style="1" customWidth="1"/>
    <col min="4" max="4" width="14.00390625" style="1" customWidth="1"/>
    <col min="5" max="5" width="17.75390625" style="1" customWidth="1"/>
    <col min="6" max="7" width="8.625" style="1" customWidth="1"/>
    <col min="8" max="8" width="1.625" style="2" customWidth="1"/>
    <col min="9" max="23" width="2.375" style="1" customWidth="1"/>
    <col min="24" max="24" width="6.75390625" style="1" customWidth="1"/>
    <col min="25" max="25" width="1.625" style="1" customWidth="1"/>
    <col min="26" max="26" width="9.00390625" style="3" customWidth="1"/>
    <col min="27" max="31" width="4.125" style="3" customWidth="1"/>
    <col min="32" max="33" width="4.125" style="4" customWidth="1"/>
    <col min="34" max="35" width="4.125" style="1" customWidth="1"/>
    <col min="36" max="16384" width="9.00390625" style="1" customWidth="1"/>
  </cols>
  <sheetData>
    <row r="1" ht="12"/>
    <row r="2" spans="1:33" s="14" customFormat="1" ht="18.75" customHeight="1">
      <c r="A2" s="33" t="s">
        <v>50</v>
      </c>
      <c r="B2" s="34"/>
      <c r="C2" s="34"/>
      <c r="D2" s="34"/>
      <c r="E2" s="34"/>
      <c r="H2" s="27"/>
      <c r="K2" s="118" t="s">
        <v>23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Z2" s="28"/>
      <c r="AA2" s="28"/>
      <c r="AB2" s="28"/>
      <c r="AC2" s="28"/>
      <c r="AD2" s="28"/>
      <c r="AE2" s="28"/>
      <c r="AF2" s="29"/>
      <c r="AG2" s="29"/>
    </row>
    <row r="3" spans="1:24" ht="27" customHeight="1">
      <c r="A3" s="30"/>
      <c r="B3" s="30"/>
      <c r="C3" s="30"/>
      <c r="D3" s="35"/>
      <c r="E3" s="35"/>
      <c r="F3" s="36" t="s">
        <v>21</v>
      </c>
      <c r="G3" s="35"/>
      <c r="H3" s="37"/>
      <c r="I3" s="35"/>
      <c r="J3" s="63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8.75" customHeight="1">
      <c r="A4" s="31"/>
      <c r="B4" s="31"/>
      <c r="C4" s="31"/>
      <c r="J4" s="63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9.5" customHeight="1">
      <c r="A5" s="32"/>
      <c r="B5" s="32"/>
      <c r="C5" s="32"/>
      <c r="D5" s="5"/>
      <c r="E5" s="5"/>
      <c r="G5" s="59"/>
      <c r="H5" s="60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ht="18.75" customHeight="1">
      <c r="B6" s="68" t="s">
        <v>60</v>
      </c>
    </row>
    <row r="7" spans="1:33" s="8" customFormat="1" ht="37.5" customHeight="1">
      <c r="A7" s="6" t="s">
        <v>0</v>
      </c>
      <c r="B7" s="110" t="s">
        <v>1</v>
      </c>
      <c r="C7" s="110"/>
      <c r="D7" s="110"/>
      <c r="E7" s="110"/>
      <c r="F7" s="7" t="s">
        <v>2</v>
      </c>
      <c r="G7" s="58" t="s">
        <v>22</v>
      </c>
      <c r="H7" s="111" t="s">
        <v>3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Z7" s="9"/>
      <c r="AA7" s="9"/>
      <c r="AB7" s="9"/>
      <c r="AC7" s="9"/>
      <c r="AD7" s="9"/>
      <c r="AE7" s="9"/>
      <c r="AF7" s="10"/>
      <c r="AG7" s="10"/>
    </row>
    <row r="8" spans="1:24" ht="16.5" customHeight="1">
      <c r="A8" s="76" t="s">
        <v>25</v>
      </c>
      <c r="B8" s="98" t="s">
        <v>26</v>
      </c>
      <c r="C8" s="99"/>
      <c r="D8" s="99"/>
      <c r="E8" s="100"/>
      <c r="F8" s="11">
        <v>4</v>
      </c>
      <c r="G8" s="79">
        <f>IF(H8=1,F8,IF(H8=2,F9,F10))</f>
        <v>0</v>
      </c>
      <c r="H8" s="39">
        <v>3</v>
      </c>
      <c r="I8" s="15"/>
      <c r="J8" s="81" t="s">
        <v>28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6.5" customHeight="1">
      <c r="A9" s="77"/>
      <c r="B9" s="101"/>
      <c r="C9" s="102"/>
      <c r="D9" s="102"/>
      <c r="E9" s="103"/>
      <c r="F9" s="11">
        <v>2</v>
      </c>
      <c r="G9" s="80"/>
      <c r="H9" s="40"/>
      <c r="I9" s="16"/>
      <c r="J9" s="83" t="s">
        <v>29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</row>
    <row r="10" spans="1:24" ht="16.5" customHeight="1">
      <c r="A10" s="77"/>
      <c r="B10" s="104"/>
      <c r="C10" s="105"/>
      <c r="D10" s="105"/>
      <c r="E10" s="106"/>
      <c r="F10" s="11">
        <v>0</v>
      </c>
      <c r="G10" s="80"/>
      <c r="H10" s="41"/>
      <c r="I10" s="17"/>
      <c r="J10" s="95" t="s">
        <v>30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</row>
    <row r="11" spans="1:24" ht="16.5" customHeight="1">
      <c r="A11" s="77"/>
      <c r="B11" s="86" t="s">
        <v>27</v>
      </c>
      <c r="C11" s="87"/>
      <c r="D11" s="87"/>
      <c r="E11" s="88"/>
      <c r="F11" s="11">
        <v>4</v>
      </c>
      <c r="G11" s="79">
        <f>V13</f>
        <v>0</v>
      </c>
      <c r="H11" s="46"/>
      <c r="I11" s="48"/>
      <c r="J11" s="62" t="s">
        <v>4</v>
      </c>
      <c r="K11" s="97">
        <v>65</v>
      </c>
      <c r="L11" s="97"/>
      <c r="M11" s="48"/>
      <c r="N11" s="48"/>
      <c r="O11" s="62" t="s">
        <v>5</v>
      </c>
      <c r="P11" s="97">
        <v>65</v>
      </c>
      <c r="Q11" s="97"/>
      <c r="R11" s="48"/>
      <c r="S11" s="48"/>
      <c r="T11" s="62" t="s">
        <v>6</v>
      </c>
      <c r="U11" s="97">
        <v>65</v>
      </c>
      <c r="V11" s="97"/>
      <c r="W11" s="12"/>
      <c r="X11" s="13"/>
    </row>
    <row r="12" spans="1:35" ht="16.5" customHeight="1">
      <c r="A12" s="77"/>
      <c r="B12" s="89"/>
      <c r="C12" s="90"/>
      <c r="D12" s="90"/>
      <c r="E12" s="91"/>
      <c r="F12" s="38" t="s">
        <v>19</v>
      </c>
      <c r="G12" s="108"/>
      <c r="H12" s="47"/>
      <c r="I12" s="85" t="s">
        <v>7</v>
      </c>
      <c r="J12" s="85"/>
      <c r="K12" s="85"/>
      <c r="L12" s="85"/>
      <c r="M12" s="85"/>
      <c r="N12" s="85"/>
      <c r="O12" s="114">
        <f>ROUND((ROUNDDOWN(K11,1)+ROUNDDOWN(P11,1)+ROUNDDOWN(U11,1))/3,1)</f>
        <v>65</v>
      </c>
      <c r="P12" s="114"/>
      <c r="Q12" s="114"/>
      <c r="R12" s="14" t="s">
        <v>8</v>
      </c>
      <c r="S12" s="49" t="s">
        <v>18</v>
      </c>
      <c r="T12" s="115"/>
      <c r="U12" s="115"/>
      <c r="V12" s="115"/>
      <c r="W12" s="115"/>
      <c r="X12" s="116"/>
      <c r="Z12" s="2" t="s">
        <v>54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>
      <c r="A13" s="78"/>
      <c r="B13" s="92"/>
      <c r="C13" s="93"/>
      <c r="D13" s="93"/>
      <c r="E13" s="94"/>
      <c r="F13" s="11">
        <v>0</v>
      </c>
      <c r="G13" s="109"/>
      <c r="H13" s="44"/>
      <c r="I13" s="117" t="str">
        <f>"（"&amp;FIXED(F11,1)&amp;"×（"&amp;FIXED(O12,1)&amp;"－70）÷10） ="</f>
        <v>（4.0×（65.0－70）÷10） =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24">
        <f>IF(O12&gt;80,F11,IF(O12&lt;70,0,ROUND(F11*(O12-70)/10,1)))</f>
        <v>0</v>
      </c>
      <c r="W13" s="124"/>
      <c r="X13" s="125"/>
      <c r="Z13" s="67"/>
      <c r="AA13" s="134" t="s">
        <v>9</v>
      </c>
      <c r="AB13" s="134"/>
      <c r="AC13" s="134"/>
      <c r="AD13" s="134" t="s">
        <v>10</v>
      </c>
      <c r="AE13" s="134"/>
      <c r="AF13" s="134"/>
      <c r="AG13" s="13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/c>
      <c r="C14" s="99"/>
      <c r="D14" s="99"/>
      <c r="E14" s="100"/>
      <c r="F14" s="11">
        <v>5</v>
      </c>
      <c r="G14" s="79">
        <f>V16</f>
        <v>0</v>
      </c>
      <c r="H14" s="46"/>
      <c r="I14" s="48"/>
      <c r="J14" s="62" t="s">
        <v>4</v>
      </c>
      <c r="K14" s="97">
        <v>65</v>
      </c>
      <c r="L14" s="97"/>
      <c r="M14" s="48"/>
      <c r="N14" s="48"/>
      <c r="O14" s="62" t="s">
        <v>5</v>
      </c>
      <c r="P14" s="97">
        <v>65</v>
      </c>
      <c r="Q14" s="97"/>
      <c r="R14" s="48"/>
      <c r="S14" s="48"/>
      <c r="T14" s="62" t="s">
        <v>6</v>
      </c>
      <c r="U14" s="97">
        <v>65</v>
      </c>
      <c r="V14" s="97"/>
      <c r="W14" s="12"/>
      <c r="X14" s="13"/>
      <c r="Z14" s="136" t="s">
        <v>44</v>
      </c>
      <c r="AA14" s="65">
        <v>65</v>
      </c>
      <c r="AB14" s="65">
        <v>65</v>
      </c>
      <c r="AC14" s="65">
        <v>65</v>
      </c>
      <c r="AD14" s="65">
        <v>65</v>
      </c>
      <c r="AE14" s="65">
        <v>65</v>
      </c>
      <c r="AF14" s="65">
        <v>65</v>
      </c>
      <c r="AG14" s="65">
        <v>65</v>
      </c>
      <c r="AH14" s="65">
        <v>65</v>
      </c>
      <c r="AI14" s="66">
        <v>65</v>
      </c>
    </row>
    <row r="15" spans="1:35" ht="16.5" customHeight="1">
      <c r="A15" s="107"/>
      <c r="B15" s="101"/>
      <c r="C15" s="102"/>
      <c r="D15" s="102"/>
      <c r="E15" s="103"/>
      <c r="F15" s="38" t="s">
        <v>19</v>
      </c>
      <c r="G15" s="80"/>
      <c r="H15" s="47"/>
      <c r="I15" s="85" t="s">
        <v>7</v>
      </c>
      <c r="J15" s="85"/>
      <c r="K15" s="85"/>
      <c r="L15" s="85"/>
      <c r="M15" s="85"/>
      <c r="N15" s="85"/>
      <c r="O15" s="114">
        <f>ROUND((ROUNDDOWN(K14,1)+ROUNDDOWN(P14,1)+ROUNDDOWN(U14,1))/3,1)</f>
        <v>65</v>
      </c>
      <c r="P15" s="114"/>
      <c r="Q15" s="114"/>
      <c r="R15" s="14" t="s">
        <v>8</v>
      </c>
      <c r="S15" s="49" t="s">
        <v>18</v>
      </c>
      <c r="T15" s="115"/>
      <c r="U15" s="115"/>
      <c r="V15" s="115"/>
      <c r="W15" s="115"/>
      <c r="X15" s="116"/>
      <c r="Z15" s="133"/>
      <c r="AA15" s="154">
        <f>ROUND((ROUNDDOWN(AA14,1)+ROUNDDOWN(AB14,1)+ROUNDDOWN(AC14,1))/3,1)</f>
        <v>65</v>
      </c>
      <c r="AB15" s="155"/>
      <c r="AC15" s="156"/>
      <c r="AD15" s="120">
        <f>ROUND((AD14+AE14+AF14)/3,1)</f>
        <v>65</v>
      </c>
      <c r="AE15" s="120"/>
      <c r="AF15" s="120"/>
      <c r="AG15" s="120">
        <f>ROUND((AG14+AH14+AI14)/3,1)</f>
        <v>65</v>
      </c>
      <c r="AH15" s="120"/>
      <c r="AI15" s="121"/>
    </row>
    <row r="16" spans="1:35" ht="16.5" customHeight="1">
      <c r="A16" s="107"/>
      <c r="B16" s="104"/>
      <c r="C16" s="105"/>
      <c r="D16" s="105"/>
      <c r="E16" s="106"/>
      <c r="F16" s="11">
        <v>0</v>
      </c>
      <c r="G16" s="80"/>
      <c r="H16" s="44"/>
      <c r="I16" s="117" t="str">
        <f>"（"&amp;FIXED(F14,1)&amp;"×（"&amp;FIXED(O15,1)&amp;"－70）÷10） ="</f>
        <v>（5.0×（65.0－70）÷10） =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24">
        <f>IF(O15&gt;80,F14,IF(O15&lt;70,0,ROUND(F14*(O15-70)/10,1)))</f>
        <v>0</v>
      </c>
      <c r="W16" s="124"/>
      <c r="X16" s="125"/>
      <c r="Z16" s="133"/>
      <c r="AA16" s="137">
        <f>IF(AA15&gt;80,F14,IF(AA15&lt;70,0,ROUND(F14*(AA15-70)/10,1)))</f>
        <v>0</v>
      </c>
      <c r="AB16" s="137"/>
      <c r="AC16" s="137"/>
      <c r="AD16" s="137">
        <f>IF(AD15&gt;80,F14,IF(AD15&lt;70,0,ROUND(F14*(AD15-70)/10,1)))</f>
        <v>0</v>
      </c>
      <c r="AE16" s="137"/>
      <c r="AF16" s="137"/>
      <c r="AG16" s="137">
        <f>IF(AG15&gt;80,F14,IF(AG15&lt;70,0,ROUND(F14*(AG15-70)/10,1)))</f>
        <v>0</v>
      </c>
      <c r="AH16" s="137"/>
      <c r="AI16" s="138"/>
    </row>
    <row r="17" spans="1:35" ht="16.5" customHeight="1">
      <c r="A17" s="107"/>
      <c r="B17" s="98" t="s">
        <v>33</v>
      </c>
      <c r="C17" s="99"/>
      <c r="D17" s="99"/>
      <c r="E17" s="100"/>
      <c r="F17" s="11">
        <v>5</v>
      </c>
      <c r="G17" s="79">
        <f>IF(H17=1,F17,IF(H17=2,F18,F19))</f>
        <v>0</v>
      </c>
      <c r="H17" s="39">
        <v>3</v>
      </c>
      <c r="I17" s="15"/>
      <c r="J17" s="81" t="s">
        <v>34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Z17" s="133" t="s">
        <v>47</v>
      </c>
      <c r="AA17" s="129">
        <v>0</v>
      </c>
      <c r="AB17" s="129"/>
      <c r="AC17" s="129"/>
      <c r="AD17" s="129">
        <v>0</v>
      </c>
      <c r="AE17" s="129"/>
      <c r="AF17" s="129"/>
      <c r="AG17" s="129">
        <v>0</v>
      </c>
      <c r="AH17" s="129"/>
      <c r="AI17" s="152"/>
    </row>
    <row r="18" spans="1:35" ht="16.5" customHeight="1">
      <c r="A18" s="107"/>
      <c r="B18" s="101"/>
      <c r="C18" s="102"/>
      <c r="D18" s="102"/>
      <c r="E18" s="103"/>
      <c r="F18" s="11">
        <v>2.5</v>
      </c>
      <c r="G18" s="80"/>
      <c r="H18" s="40"/>
      <c r="I18" s="16"/>
      <c r="J18" s="83" t="s">
        <v>35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Z18" s="133"/>
      <c r="AA18" s="129"/>
      <c r="AB18" s="129"/>
      <c r="AC18" s="129"/>
      <c r="AD18" s="129"/>
      <c r="AE18" s="129"/>
      <c r="AF18" s="129"/>
      <c r="AG18" s="129"/>
      <c r="AH18" s="129"/>
      <c r="AI18" s="152"/>
    </row>
    <row r="19" spans="1:35" ht="16.5" customHeight="1">
      <c r="A19" s="107"/>
      <c r="B19" s="104"/>
      <c r="C19" s="105"/>
      <c r="D19" s="105"/>
      <c r="E19" s="106"/>
      <c r="F19" s="11">
        <v>0</v>
      </c>
      <c r="G19" s="80"/>
      <c r="H19" s="41"/>
      <c r="I19" s="17"/>
      <c r="J19" s="95" t="s">
        <v>30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  <c r="Z19" s="133"/>
      <c r="AA19" s="129"/>
      <c r="AB19" s="129"/>
      <c r="AC19" s="129"/>
      <c r="AD19" s="129"/>
      <c r="AE19" s="129"/>
      <c r="AF19" s="129"/>
      <c r="AG19" s="129"/>
      <c r="AH19" s="129"/>
      <c r="AI19" s="152"/>
    </row>
    <row r="20" spans="1:35" ht="16.5" customHeight="1">
      <c r="A20" s="107"/>
      <c r="B20" s="98" t="s">
        <v>55</v>
      </c>
      <c r="C20" s="99"/>
      <c r="D20" s="99"/>
      <c r="E20" s="100"/>
      <c r="F20" s="11">
        <v>4</v>
      </c>
      <c r="G20" s="79">
        <f>IF(H20=1,F20,IF(H20=2,F21,F22))</f>
        <v>0</v>
      </c>
      <c r="H20" s="45">
        <v>3</v>
      </c>
      <c r="I20" s="23"/>
      <c r="J20" s="122" t="s">
        <v>36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Z20" s="133" t="s">
        <v>45</v>
      </c>
      <c r="AA20" s="129">
        <v>0</v>
      </c>
      <c r="AB20" s="129"/>
      <c r="AC20" s="129"/>
      <c r="AD20" s="129">
        <v>0</v>
      </c>
      <c r="AE20" s="129"/>
      <c r="AF20" s="129"/>
      <c r="AG20" s="129">
        <v>0</v>
      </c>
      <c r="AH20" s="129"/>
      <c r="AI20" s="152"/>
    </row>
    <row r="21" spans="1:35" ht="16.5" customHeight="1">
      <c r="A21" s="107"/>
      <c r="B21" s="101"/>
      <c r="C21" s="102"/>
      <c r="D21" s="102"/>
      <c r="E21" s="103"/>
      <c r="F21" s="11">
        <v>2</v>
      </c>
      <c r="G21" s="80"/>
      <c r="H21" s="43"/>
      <c r="I21" s="23"/>
      <c r="J21" s="157" t="s">
        <v>37</v>
      </c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Z21" s="133"/>
      <c r="AA21" s="129"/>
      <c r="AB21" s="129"/>
      <c r="AC21" s="129"/>
      <c r="AD21" s="129"/>
      <c r="AE21" s="129"/>
      <c r="AF21" s="129"/>
      <c r="AG21" s="129"/>
      <c r="AH21" s="129"/>
      <c r="AI21" s="152"/>
    </row>
    <row r="22" spans="1:35" ht="16.5" customHeight="1">
      <c r="A22" s="107"/>
      <c r="B22" s="104"/>
      <c r="C22" s="105"/>
      <c r="D22" s="105"/>
      <c r="E22" s="106"/>
      <c r="F22" s="11">
        <v>0</v>
      </c>
      <c r="G22" s="80"/>
      <c r="H22" s="41"/>
      <c r="I22" s="23"/>
      <c r="J22" s="95" t="s">
        <v>38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Z22" s="133"/>
      <c r="AA22" s="129"/>
      <c r="AB22" s="129"/>
      <c r="AC22" s="129"/>
      <c r="AD22" s="129"/>
      <c r="AE22" s="129"/>
      <c r="AF22" s="129"/>
      <c r="AG22" s="129"/>
      <c r="AH22" s="129"/>
      <c r="AI22" s="152"/>
    </row>
    <row r="23" spans="1:35" ht="16.5" customHeight="1">
      <c r="A23" s="107"/>
      <c r="B23" s="86" t="s">
        <v>39</v>
      </c>
      <c r="C23" s="87"/>
      <c r="D23" s="87"/>
      <c r="E23" s="88"/>
      <c r="F23" s="11">
        <v>4</v>
      </c>
      <c r="G23" s="130">
        <f>IF(H23=1,F23,IF(H23=2,F24,F25))</f>
        <v>0</v>
      </c>
      <c r="H23" s="39">
        <v>3</v>
      </c>
      <c r="I23" s="15"/>
      <c r="J23" s="145" t="s">
        <v>40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6"/>
      <c r="Z23" s="133" t="s">
        <v>46</v>
      </c>
      <c r="AA23" s="129">
        <v>0</v>
      </c>
      <c r="AB23" s="129"/>
      <c r="AC23" s="129"/>
      <c r="AD23" s="129">
        <v>0</v>
      </c>
      <c r="AE23" s="129"/>
      <c r="AF23" s="129"/>
      <c r="AG23" s="129">
        <v>0</v>
      </c>
      <c r="AH23" s="129"/>
      <c r="AI23" s="152"/>
    </row>
    <row r="24" spans="1:35" ht="16.5" customHeight="1">
      <c r="A24" s="107"/>
      <c r="B24" s="89"/>
      <c r="C24" s="90"/>
      <c r="D24" s="90"/>
      <c r="E24" s="91"/>
      <c r="F24" s="11">
        <v>2</v>
      </c>
      <c r="G24" s="130"/>
      <c r="H24" s="40"/>
      <c r="I24" s="16"/>
      <c r="J24" s="147" t="s">
        <v>41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  <c r="Z24" s="133"/>
      <c r="AA24" s="129"/>
      <c r="AB24" s="129"/>
      <c r="AC24" s="129"/>
      <c r="AD24" s="129"/>
      <c r="AE24" s="129"/>
      <c r="AF24" s="129"/>
      <c r="AG24" s="129"/>
      <c r="AH24" s="129"/>
      <c r="AI24" s="152"/>
    </row>
    <row r="25" spans="1:35" ht="16.5" customHeight="1">
      <c r="A25" s="107"/>
      <c r="B25" s="92"/>
      <c r="C25" s="93"/>
      <c r="D25" s="93"/>
      <c r="E25" s="94"/>
      <c r="F25" s="11">
        <v>0</v>
      </c>
      <c r="G25" s="130"/>
      <c r="H25" s="41"/>
      <c r="I25" s="17"/>
      <c r="J25" s="95" t="s">
        <v>42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/>
      <c r="Z25" s="133"/>
      <c r="AA25" s="129"/>
      <c r="AB25" s="129"/>
      <c r="AC25" s="129"/>
      <c r="AD25" s="129"/>
      <c r="AE25" s="129"/>
      <c r="AF25" s="129"/>
      <c r="AG25" s="129"/>
      <c r="AH25" s="129"/>
      <c r="AI25" s="152"/>
    </row>
    <row r="26" spans="1:35" ht="16.5" customHeight="1">
      <c r="A26" s="107"/>
      <c r="B26" s="98" t="s">
        <v>43</v>
      </c>
      <c r="C26" s="99"/>
      <c r="D26" s="99"/>
      <c r="E26" s="100"/>
      <c r="F26" s="11">
        <v>4</v>
      </c>
      <c r="G26" s="79">
        <f>V28</f>
        <v>0</v>
      </c>
      <c r="H26" s="42"/>
      <c r="I26" s="163"/>
      <c r="J26" s="163"/>
      <c r="K26" s="163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8"/>
      <c r="X26" s="19"/>
      <c r="Z26" s="50" t="s">
        <v>12</v>
      </c>
      <c r="AA26" s="149">
        <v>10</v>
      </c>
      <c r="AB26" s="149"/>
      <c r="AC26" s="51" t="s">
        <v>13</v>
      </c>
      <c r="AD26" s="149">
        <v>10</v>
      </c>
      <c r="AE26" s="149"/>
      <c r="AF26" s="51" t="s">
        <v>13</v>
      </c>
      <c r="AG26" s="149">
        <v>10</v>
      </c>
      <c r="AH26" s="149"/>
      <c r="AI26" s="52" t="s">
        <v>13</v>
      </c>
    </row>
    <row r="27" spans="1:35" ht="16.5" customHeight="1">
      <c r="A27" s="107"/>
      <c r="B27" s="101"/>
      <c r="C27" s="102"/>
      <c r="D27" s="102"/>
      <c r="E27" s="103"/>
      <c r="F27" s="38" t="s">
        <v>19</v>
      </c>
      <c r="G27" s="108"/>
      <c r="H27" s="43"/>
      <c r="I27" s="85" t="s">
        <v>14</v>
      </c>
      <c r="J27" s="85"/>
      <c r="K27" s="85"/>
      <c r="L27" s="85"/>
      <c r="M27" s="85"/>
      <c r="N27" s="150">
        <v>10</v>
      </c>
      <c r="O27" s="150"/>
      <c r="P27" s="14" t="s">
        <v>13</v>
      </c>
      <c r="Q27" s="14"/>
      <c r="R27" s="20"/>
      <c r="S27" s="21"/>
      <c r="T27" s="21"/>
      <c r="U27" s="21"/>
      <c r="V27" s="21"/>
      <c r="W27" s="21"/>
      <c r="X27" s="22"/>
      <c r="Z27" s="133" t="s">
        <v>15</v>
      </c>
      <c r="AA27" s="131">
        <f>IF(AA26&gt;20,$F$26,IF(AA26&lt;10,0,ROUND($F$26*(AA26-10)/10,1)))</f>
        <v>0</v>
      </c>
      <c r="AB27" s="131"/>
      <c r="AC27" s="131"/>
      <c r="AD27" s="131">
        <f>IF(AD26&gt;20,$F$26,IF(AD26&lt;10,0,ROUND($F$26*(AD26-10)/10,1)))</f>
        <v>0</v>
      </c>
      <c r="AE27" s="131"/>
      <c r="AF27" s="131"/>
      <c r="AG27" s="131">
        <f>IF(AG26&gt;20,$F$26,IF(AG26&lt;10,0,ROUND($F$26*(AG26-10)/10,1)))</f>
        <v>0</v>
      </c>
      <c r="AH27" s="131"/>
      <c r="AI27" s="139"/>
    </row>
    <row r="28" spans="1:35" ht="16.5" customHeight="1">
      <c r="A28" s="107"/>
      <c r="B28" s="104"/>
      <c r="C28" s="105"/>
      <c r="D28" s="105"/>
      <c r="E28" s="106"/>
      <c r="F28" s="11">
        <v>0</v>
      </c>
      <c r="G28" s="109"/>
      <c r="H28" s="44"/>
      <c r="I28" s="151" t="str">
        <f>IF(N27&lt;=10,"10単位以下　＝",IF(N27&gt;=20,"20単位以上　＝","（"&amp;FIXED(F26,1)&amp;"×（"&amp;FIXED(N27,1)&amp;"－10）÷10）） ="))</f>
        <v>10単位以下　＝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24">
        <f>IF(N27&gt;20,F26,IF(N27&lt;10,0,ROUND(F26*(N27-10)/10,1)))</f>
        <v>0</v>
      </c>
      <c r="W28" s="124"/>
      <c r="X28" s="125"/>
      <c r="Z28" s="153"/>
      <c r="AA28" s="132">
        <f>IF(S27&gt;50,K26,IF(S27&lt;25,0,ROUND(K26*(S27-25)/25,1)))</f>
        <v>0</v>
      </c>
      <c r="AB28" s="132"/>
      <c r="AC28" s="132"/>
      <c r="AD28" s="132">
        <f>IF(V27&gt;50,N26,IF(V27&lt;25,0,ROUND(N26*(V27-25)/25,1)))</f>
        <v>0</v>
      </c>
      <c r="AE28" s="132"/>
      <c r="AF28" s="132"/>
      <c r="AG28" s="132">
        <f>IF(Y27&gt;50,Q26,IF(Y27&lt;25,0,ROUND(Q26*(Y27-25)/25,1)))</f>
        <v>0</v>
      </c>
      <c r="AH28" s="132"/>
      <c r="AI28" s="140"/>
    </row>
    <row r="29" spans="1:35" ht="18" customHeight="1">
      <c r="A29" s="126" t="s">
        <v>24</v>
      </c>
      <c r="B29" s="127"/>
      <c r="C29" s="127"/>
      <c r="D29" s="127"/>
      <c r="E29" s="128"/>
      <c r="F29" s="11">
        <f>F8+F11+F14+F17+F20+F23+F26</f>
        <v>30</v>
      </c>
      <c r="G29" s="57">
        <f>SUM(G8:G28)</f>
        <v>0</v>
      </c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Z29" s="64" t="s">
        <v>16</v>
      </c>
      <c r="AA29" s="141">
        <f>AA16+AA17+AA20+AA23+AA27</f>
        <v>0</v>
      </c>
      <c r="AB29" s="142"/>
      <c r="AC29" s="143"/>
      <c r="AD29" s="141">
        <f>AD16+AD17+AD20+AD23+AD27</f>
        <v>0</v>
      </c>
      <c r="AE29" s="142"/>
      <c r="AF29" s="143"/>
      <c r="AG29" s="141">
        <f>AG16+AG17+AG20+AG23+AG27</f>
        <v>0</v>
      </c>
      <c r="AH29" s="142"/>
      <c r="AI29" s="144"/>
    </row>
    <row r="30" spans="26:35" ht="11.25">
      <c r="Z30" s="2" t="s">
        <v>17</v>
      </c>
      <c r="AA30" s="53"/>
      <c r="AB30" s="53"/>
      <c r="AC30" s="53"/>
      <c r="AD30" s="53"/>
      <c r="AE30" s="53"/>
      <c r="AF30" s="53"/>
      <c r="AG30" s="53"/>
      <c r="AH30" s="53"/>
      <c r="AI30" s="53"/>
    </row>
    <row r="31" spans="26:35" ht="11.25">
      <c r="Z31" s="2" t="s">
        <v>20</v>
      </c>
      <c r="AA31" s="2"/>
      <c r="AB31" s="2"/>
      <c r="AC31" s="2"/>
      <c r="AD31" s="2"/>
      <c r="AE31" s="2"/>
      <c r="AF31" s="2"/>
      <c r="AG31" s="2"/>
      <c r="AH31" s="2"/>
      <c r="AI31" s="2"/>
    </row>
    <row r="33" spans="2:5" ht="11.25">
      <c r="B33" s="54"/>
      <c r="C33" s="74"/>
      <c r="D33" s="55"/>
      <c r="E33" s="55"/>
    </row>
    <row r="34" spans="2:5" ht="11.25">
      <c r="B34" s="54"/>
      <c r="C34" s="74"/>
      <c r="D34" s="55"/>
      <c r="E34" s="55"/>
    </row>
    <row r="35" spans="2:5" ht="11.25">
      <c r="B35" s="54"/>
      <c r="C35" s="74"/>
      <c r="D35" s="55"/>
      <c r="E35" s="55"/>
    </row>
    <row r="36" spans="2:5" ht="11.25">
      <c r="B36" s="54"/>
      <c r="C36" s="74"/>
      <c r="D36" s="55"/>
      <c r="E36" s="55"/>
    </row>
    <row r="37" spans="2:5" ht="11.25">
      <c r="B37" s="54"/>
      <c r="C37" s="75"/>
      <c r="D37" s="55"/>
      <c r="E37" s="55"/>
    </row>
    <row r="38" spans="2:5" ht="11.25">
      <c r="B38" s="54"/>
      <c r="C38" s="74"/>
      <c r="D38" s="55"/>
      <c r="E38" s="55"/>
    </row>
    <row r="39" spans="2:5" ht="11.25">
      <c r="B39" s="54"/>
      <c r="C39" s="75"/>
      <c r="D39" s="55"/>
      <c r="E39" s="55"/>
    </row>
    <row r="40" spans="2:5" ht="11.25">
      <c r="B40" s="54"/>
      <c r="C40" s="74"/>
      <c r="D40" s="55"/>
      <c r="E40" s="55"/>
    </row>
    <row r="41" spans="2:5" ht="11.25">
      <c r="B41" s="54"/>
      <c r="C41" s="74"/>
      <c r="D41" s="55"/>
      <c r="E41" s="55"/>
    </row>
    <row r="42" spans="2:5" ht="11.25">
      <c r="B42" s="54"/>
      <c r="C42" s="74"/>
      <c r="D42" s="55"/>
      <c r="E42" s="55"/>
    </row>
    <row r="43" spans="2:5" ht="11.25">
      <c r="B43" s="54"/>
      <c r="C43" s="74"/>
      <c r="D43" s="55"/>
      <c r="E43" s="55"/>
    </row>
    <row r="44" spans="2:5" ht="11.25">
      <c r="B44" s="54"/>
      <c r="C44" s="74"/>
      <c r="D44" s="56"/>
      <c r="E44" s="56"/>
    </row>
    <row r="45" spans="2:5" ht="11.25">
      <c r="B45" s="54"/>
      <c r="C45" s="75"/>
      <c r="D45" s="56"/>
      <c r="E45" s="56"/>
    </row>
    <row r="46" spans="2:5" ht="11.25">
      <c r="B46" s="54"/>
      <c r="C46" s="74"/>
      <c r="D46" s="55"/>
      <c r="E46" s="55"/>
    </row>
    <row r="47" spans="2:5" ht="11.25">
      <c r="B47" s="54"/>
      <c r="C47" s="74"/>
      <c r="D47" s="55"/>
      <c r="E47" s="55"/>
    </row>
    <row r="48" spans="2:5" ht="11.25">
      <c r="B48" s="54"/>
      <c r="C48" s="74"/>
      <c r="D48" s="56"/>
      <c r="E48" s="56"/>
    </row>
    <row r="49" ht="11.25">
      <c r="C49" s="2"/>
    </row>
    <row r="50" ht="11.25">
      <c r="C50" s="2"/>
    </row>
    <row r="51" ht="11.25">
      <c r="C51" s="2"/>
    </row>
    <row r="52" ht="11.25">
      <c r="C52" s="2"/>
    </row>
    <row r="53" ht="11.25">
      <c r="C53" s="2"/>
    </row>
    <row r="54" ht="11.25">
      <c r="C54" s="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7">
    <mergeCell ref="K2:X4"/>
    <mergeCell ref="I5:X5"/>
    <mergeCell ref="B7:E7"/>
    <mergeCell ref="H7:X7"/>
    <mergeCell ref="A8:A13"/>
    <mergeCell ref="B8:E10"/>
    <mergeCell ref="G8:G10"/>
    <mergeCell ref="J8:X8"/>
    <mergeCell ref="J9:X9"/>
    <mergeCell ref="J10:X10"/>
    <mergeCell ref="B11:E13"/>
    <mergeCell ref="G11:G13"/>
    <mergeCell ref="K11:L11"/>
    <mergeCell ref="P11:Q11"/>
    <mergeCell ref="U11:V11"/>
    <mergeCell ref="I12:N12"/>
    <mergeCell ref="O12:Q12"/>
    <mergeCell ref="T12:X12"/>
    <mergeCell ref="I13:U13"/>
    <mergeCell ref="V13:X13"/>
    <mergeCell ref="AA13:AC13"/>
    <mergeCell ref="AD13:AF13"/>
    <mergeCell ref="AG13:AI13"/>
    <mergeCell ref="A14:A28"/>
    <mergeCell ref="B14:E16"/>
    <mergeCell ref="G14:G16"/>
    <mergeCell ref="K14:L14"/>
    <mergeCell ref="P14:Q14"/>
    <mergeCell ref="U14:V14"/>
    <mergeCell ref="Z14:Z16"/>
    <mergeCell ref="I15:N15"/>
    <mergeCell ref="O15:Q15"/>
    <mergeCell ref="T15:X15"/>
    <mergeCell ref="AA15:AC15"/>
    <mergeCell ref="AD15:AF15"/>
    <mergeCell ref="AG15:AI15"/>
    <mergeCell ref="I16:U16"/>
    <mergeCell ref="V16:X16"/>
    <mergeCell ref="AA16:AC16"/>
    <mergeCell ref="AD16:AF16"/>
    <mergeCell ref="AG16:AI16"/>
    <mergeCell ref="B17:E19"/>
    <mergeCell ref="G17:G19"/>
    <mergeCell ref="J17:X17"/>
    <mergeCell ref="Z17:Z19"/>
    <mergeCell ref="AA17:AC19"/>
    <mergeCell ref="B20:E22"/>
    <mergeCell ref="G20:G22"/>
    <mergeCell ref="J20:X20"/>
    <mergeCell ref="Z20:Z22"/>
    <mergeCell ref="AA20:AC22"/>
    <mergeCell ref="AD20:AF22"/>
    <mergeCell ref="J23:X23"/>
    <mergeCell ref="Z23:Z25"/>
    <mergeCell ref="AA23:AC25"/>
    <mergeCell ref="AD23:AF25"/>
    <mergeCell ref="AG23:AI25"/>
    <mergeCell ref="AD17:AF19"/>
    <mergeCell ref="AG17:AI19"/>
    <mergeCell ref="J18:X18"/>
    <mergeCell ref="J19:X19"/>
    <mergeCell ref="B26:E28"/>
    <mergeCell ref="G26:G28"/>
    <mergeCell ref="I26:K26"/>
    <mergeCell ref="L26:V26"/>
    <mergeCell ref="V28:X28"/>
    <mergeCell ref="AG20:AI22"/>
    <mergeCell ref="J21:X21"/>
    <mergeCell ref="J22:X22"/>
    <mergeCell ref="B23:E25"/>
    <mergeCell ref="G23:G25"/>
    <mergeCell ref="AA27:AC28"/>
    <mergeCell ref="AD27:AF28"/>
    <mergeCell ref="AG27:AI28"/>
    <mergeCell ref="I28:U28"/>
    <mergeCell ref="J24:X24"/>
    <mergeCell ref="J25:X25"/>
    <mergeCell ref="A29:E29"/>
    <mergeCell ref="AA29:AC29"/>
    <mergeCell ref="AD29:AF29"/>
    <mergeCell ref="AG29:AI29"/>
    <mergeCell ref="AA26:AB26"/>
    <mergeCell ref="AD26:AE26"/>
    <mergeCell ref="AG26:AH26"/>
    <mergeCell ref="I27:M27"/>
    <mergeCell ref="N27:O27"/>
    <mergeCell ref="Z27:Z28"/>
  </mergeCells>
  <conditionalFormatting sqref="AD29 AA29 AG29">
    <cfRule type="expression" priority="10" dxfId="45" stopIfTrue="1">
      <formula>#REF!&lt;#REF!</formula>
    </cfRule>
  </conditionalFormatting>
  <conditionalFormatting sqref="AA13:AI13">
    <cfRule type="expression" priority="11" dxfId="45" stopIfTrue="1">
      <formula>#REF!&lt;$Y$29</formula>
    </cfRule>
  </conditionalFormatting>
  <conditionalFormatting sqref="AA23 AD23 AG23">
    <cfRule type="expression" priority="8" dxfId="45" stopIfTrue="1">
      <formula>#REF!&lt;#REF!</formula>
    </cfRule>
  </conditionalFormatting>
  <conditionalFormatting sqref="AA16 AD16 AG16">
    <cfRule type="expression" priority="9" dxfId="45" stopIfTrue="1">
      <formula>#REF!&lt;#REF!</formula>
    </cfRule>
  </conditionalFormatting>
  <conditionalFormatting sqref="AA17 AA20 AD20 AG20 AD17 AG17">
    <cfRule type="expression" priority="6" dxfId="45" stopIfTrue="1">
      <formula>#REF!&lt;#REF!</formula>
    </cfRule>
  </conditionalFormatting>
  <conditionalFormatting sqref="AA14:AI14">
    <cfRule type="expression" priority="3" dxfId="45" stopIfTrue="1">
      <formula>#REF!&lt;#REF!</formula>
    </cfRule>
  </conditionalFormatting>
  <conditionalFormatting sqref="AA26 AC26:AI26">
    <cfRule type="expression" priority="2" dxfId="45" stopIfTrue="1">
      <formula>#REF!&lt;#REF!</formula>
    </cfRule>
  </conditionalFormatting>
  <conditionalFormatting sqref="AA27 AD27 AG27">
    <cfRule type="expression" priority="1" dxfId="45" stopIfTrue="1">
      <formula>#REF!&lt;#REF!</formula>
    </cfRule>
  </conditionalFormatting>
  <dataValidations count="5">
    <dataValidation type="custom" allowBlank="1" showInputMessage="1" showErrorMessage="1" prompt="少数第１位まで入力" sqref="N27:O27">
      <formula1>N27-ROUNDDOWN(N27,1)=0</formula1>
    </dataValidation>
    <dataValidation type="custom" allowBlank="1" showInputMessage="1" showErrorMessage="1" prompt="少数第１位まで入力&#10;成績点がない場合「65」を入力" sqref="K14:L14 U11:V11 P11:Q11 K11:L11 U14:V14 P14:Q14 AA14:AI14">
      <formula1>K14-ROUNDDOWN(K14,1)=0</formula1>
    </dataValidation>
    <dataValidation type="list" allowBlank="1" showInputMessage="1" showErrorMessage="1" sqref="AA20:AI25">
      <formula1>"４,２,０"</formula1>
    </dataValidation>
    <dataValidation type="list" allowBlank="1" showInputMessage="1" showErrorMessage="1" sqref="AA17:AI19">
      <formula1>"５,２．５,０"</formula1>
    </dataValidation>
    <dataValidation type="custom" allowBlank="1" showInputMessage="1" showErrorMessage="1" sqref="AA26:AB26 AD26:AE26 AG26:AH26">
      <formula1>AA26-ROUNDDOWN(AA26,1)=0</formula1>
    </dataValidation>
  </dataValidation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51"/>
  <sheetViews>
    <sheetView showGridLines="0" view="pageBreakPreview" zoomScaleNormal="90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5.125" style="1" customWidth="1"/>
    <col min="2" max="3" width="8.00390625" style="1" customWidth="1"/>
    <col min="4" max="4" width="14.00390625" style="1" customWidth="1"/>
    <col min="5" max="5" width="17.75390625" style="1" customWidth="1"/>
    <col min="6" max="7" width="8.625" style="1" customWidth="1"/>
    <col min="8" max="8" width="1.625" style="2" customWidth="1"/>
    <col min="9" max="23" width="2.375" style="1" customWidth="1"/>
    <col min="24" max="24" width="6.75390625" style="1" customWidth="1"/>
    <col min="25" max="25" width="1.625" style="1" customWidth="1"/>
    <col min="26" max="26" width="9.00390625" style="3" customWidth="1"/>
    <col min="27" max="31" width="4.125" style="3" customWidth="1"/>
    <col min="32" max="33" width="4.125" style="4" customWidth="1"/>
    <col min="34" max="35" width="4.125" style="1" customWidth="1"/>
    <col min="36" max="16384" width="9.00390625" style="1" customWidth="1"/>
  </cols>
  <sheetData>
    <row r="1" ht="12"/>
    <row r="2" spans="1:33" s="14" customFormat="1" ht="18.75" customHeight="1">
      <c r="A2" s="33" t="s">
        <v>49</v>
      </c>
      <c r="B2" s="34"/>
      <c r="C2" s="34"/>
      <c r="D2" s="34"/>
      <c r="E2" s="34"/>
      <c r="H2" s="27"/>
      <c r="K2" s="118" t="s">
        <v>23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Z2" s="28"/>
      <c r="AA2" s="28"/>
      <c r="AB2" s="28"/>
      <c r="AC2" s="28"/>
      <c r="AD2" s="28"/>
      <c r="AE2" s="28"/>
      <c r="AF2" s="29"/>
      <c r="AG2" s="29"/>
    </row>
    <row r="3" spans="1:24" ht="27" customHeight="1">
      <c r="A3" s="30"/>
      <c r="B3" s="30"/>
      <c r="C3" s="30"/>
      <c r="D3" s="35"/>
      <c r="E3" s="35"/>
      <c r="F3" s="36" t="s">
        <v>21</v>
      </c>
      <c r="G3" s="35"/>
      <c r="H3" s="37"/>
      <c r="I3" s="35"/>
      <c r="J3" s="63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8.75" customHeight="1">
      <c r="A4" s="31"/>
      <c r="B4" s="31"/>
      <c r="C4" s="31"/>
      <c r="J4" s="63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9.5" customHeight="1">
      <c r="A5" s="32"/>
      <c r="B5" s="32"/>
      <c r="C5" s="32"/>
      <c r="D5" s="5"/>
      <c r="E5" s="5"/>
      <c r="G5" s="59"/>
      <c r="H5" s="60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ht="18.75" customHeight="1">
      <c r="B6" s="68" t="s">
        <v>61</v>
      </c>
    </row>
    <row r="7" spans="1:33" s="8" customFormat="1" ht="37.5" customHeight="1">
      <c r="A7" s="6" t="s">
        <v>0</v>
      </c>
      <c r="B7" s="110" t="s">
        <v>1</v>
      </c>
      <c r="C7" s="110"/>
      <c r="D7" s="110"/>
      <c r="E7" s="110"/>
      <c r="F7" s="7" t="s">
        <v>2</v>
      </c>
      <c r="G7" s="58" t="s">
        <v>22</v>
      </c>
      <c r="H7" s="111" t="s">
        <v>3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Z7" s="9"/>
      <c r="AA7" s="9"/>
      <c r="AB7" s="9"/>
      <c r="AC7" s="9"/>
      <c r="AD7" s="9"/>
      <c r="AE7" s="9"/>
      <c r="AF7" s="10"/>
      <c r="AG7" s="10"/>
    </row>
    <row r="8" spans="1:24" ht="16.5" customHeight="1">
      <c r="A8" s="76" t="s">
        <v>25</v>
      </c>
      <c r="B8" s="98" t="s">
        <v>26</v>
      </c>
      <c r="C8" s="99"/>
      <c r="D8" s="99"/>
      <c r="E8" s="100"/>
      <c r="F8" s="11">
        <v>4</v>
      </c>
      <c r="G8" s="79">
        <f>IF(H8=1,F8,IF(H8=2,F9,F10))</f>
        <v>0</v>
      </c>
      <c r="H8" s="39">
        <v>3</v>
      </c>
      <c r="I8" s="15"/>
      <c r="J8" s="81" t="s">
        <v>28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6.5" customHeight="1">
      <c r="A9" s="77"/>
      <c r="B9" s="101"/>
      <c r="C9" s="102"/>
      <c r="D9" s="102"/>
      <c r="E9" s="103"/>
      <c r="F9" s="11">
        <v>2</v>
      </c>
      <c r="G9" s="80"/>
      <c r="H9" s="40"/>
      <c r="I9" s="16"/>
      <c r="J9" s="83" t="s">
        <v>29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</row>
    <row r="10" spans="1:24" ht="16.5" customHeight="1">
      <c r="A10" s="77"/>
      <c r="B10" s="104"/>
      <c r="C10" s="105"/>
      <c r="D10" s="105"/>
      <c r="E10" s="106"/>
      <c r="F10" s="11">
        <v>0</v>
      </c>
      <c r="G10" s="80"/>
      <c r="H10" s="41"/>
      <c r="I10" s="17"/>
      <c r="J10" s="95" t="s">
        <v>30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</row>
    <row r="11" spans="1:24" ht="16.5" customHeight="1">
      <c r="A11" s="77"/>
      <c r="B11" s="86" t="s">
        <v>27</v>
      </c>
      <c r="C11" s="87"/>
      <c r="D11" s="87"/>
      <c r="E11" s="88"/>
      <c r="F11" s="11">
        <v>4</v>
      </c>
      <c r="G11" s="79">
        <f>V13</f>
        <v>0</v>
      </c>
      <c r="H11" s="46"/>
      <c r="I11" s="48"/>
      <c r="J11" s="62" t="s">
        <v>4</v>
      </c>
      <c r="K11" s="97">
        <v>65</v>
      </c>
      <c r="L11" s="97"/>
      <c r="M11" s="48"/>
      <c r="N11" s="48"/>
      <c r="O11" s="62" t="s">
        <v>5</v>
      </c>
      <c r="P11" s="97">
        <v>65</v>
      </c>
      <c r="Q11" s="97"/>
      <c r="R11" s="48"/>
      <c r="S11" s="48"/>
      <c r="T11" s="62" t="s">
        <v>6</v>
      </c>
      <c r="U11" s="97">
        <v>65</v>
      </c>
      <c r="V11" s="97"/>
      <c r="W11" s="12"/>
      <c r="X11" s="13"/>
    </row>
    <row r="12" spans="1:35" ht="16.5" customHeight="1">
      <c r="A12" s="77"/>
      <c r="B12" s="89"/>
      <c r="C12" s="90"/>
      <c r="D12" s="90"/>
      <c r="E12" s="91"/>
      <c r="F12" s="38" t="s">
        <v>19</v>
      </c>
      <c r="G12" s="108"/>
      <c r="H12" s="47"/>
      <c r="I12" s="85" t="s">
        <v>7</v>
      </c>
      <c r="J12" s="85"/>
      <c r="K12" s="85"/>
      <c r="L12" s="85"/>
      <c r="M12" s="85"/>
      <c r="N12" s="85"/>
      <c r="O12" s="114">
        <f>ROUND((ROUNDDOWN(K11,1)+ROUNDDOWN(P11,1)+ROUNDDOWN(U11,1))/3,1)</f>
        <v>65</v>
      </c>
      <c r="P12" s="114"/>
      <c r="Q12" s="114"/>
      <c r="R12" s="14" t="s">
        <v>8</v>
      </c>
      <c r="S12" s="49" t="s">
        <v>18</v>
      </c>
      <c r="T12" s="115"/>
      <c r="U12" s="115"/>
      <c r="V12" s="115"/>
      <c r="W12" s="115"/>
      <c r="X12" s="116"/>
      <c r="Z12" s="2" t="s">
        <v>54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>
      <c r="A13" s="78"/>
      <c r="B13" s="92"/>
      <c r="C13" s="93"/>
      <c r="D13" s="93"/>
      <c r="E13" s="94"/>
      <c r="F13" s="11">
        <v>0</v>
      </c>
      <c r="G13" s="109"/>
      <c r="H13" s="44"/>
      <c r="I13" s="117" t="str">
        <f>"（"&amp;FIXED(F11,1)&amp;"×（"&amp;FIXED(O12,1)&amp;"－70）÷10） ="</f>
        <v>（4.0×（65.0－70）÷10） =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24">
        <f>IF(O12&gt;80,F11,IF(O12&lt;70,0,ROUND(F11*(O12-70)/10,1)))</f>
        <v>0</v>
      </c>
      <c r="W13" s="124"/>
      <c r="X13" s="125"/>
      <c r="Z13" s="67"/>
      <c r="AA13" s="134" t="s">
        <v>9</v>
      </c>
      <c r="AB13" s="134"/>
      <c r="AC13" s="134"/>
      <c r="AD13" s="134" t="s">
        <v>10</v>
      </c>
      <c r="AE13" s="134"/>
      <c r="AF13" s="134"/>
      <c r="AG13" s="13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/c>
      <c r="C14" s="99"/>
      <c r="D14" s="99"/>
      <c r="E14" s="100"/>
      <c r="F14" s="11">
        <v>6</v>
      </c>
      <c r="G14" s="79">
        <f>V16</f>
        <v>0</v>
      </c>
      <c r="H14" s="46"/>
      <c r="I14" s="48"/>
      <c r="J14" s="62" t="s">
        <v>4</v>
      </c>
      <c r="K14" s="97">
        <v>65</v>
      </c>
      <c r="L14" s="97"/>
      <c r="M14" s="48"/>
      <c r="N14" s="48"/>
      <c r="O14" s="62" t="s">
        <v>5</v>
      </c>
      <c r="P14" s="97">
        <v>65</v>
      </c>
      <c r="Q14" s="97"/>
      <c r="R14" s="48"/>
      <c r="S14" s="48"/>
      <c r="T14" s="62" t="s">
        <v>6</v>
      </c>
      <c r="U14" s="97">
        <v>65</v>
      </c>
      <c r="V14" s="97"/>
      <c r="W14" s="12"/>
      <c r="X14" s="13"/>
      <c r="Z14" s="136" t="s">
        <v>44</v>
      </c>
      <c r="AA14" s="65">
        <v>65</v>
      </c>
      <c r="AB14" s="65">
        <v>65</v>
      </c>
      <c r="AC14" s="65">
        <v>65</v>
      </c>
      <c r="AD14" s="65">
        <v>65</v>
      </c>
      <c r="AE14" s="65">
        <v>65</v>
      </c>
      <c r="AF14" s="65">
        <v>65</v>
      </c>
      <c r="AG14" s="65">
        <v>65</v>
      </c>
      <c r="AH14" s="65">
        <v>65</v>
      </c>
      <c r="AI14" s="66">
        <v>65</v>
      </c>
    </row>
    <row r="15" spans="1:35" ht="16.5" customHeight="1">
      <c r="A15" s="107"/>
      <c r="B15" s="101"/>
      <c r="C15" s="102"/>
      <c r="D15" s="102"/>
      <c r="E15" s="103"/>
      <c r="F15" s="38" t="s">
        <v>19</v>
      </c>
      <c r="G15" s="80"/>
      <c r="H15" s="47"/>
      <c r="I15" s="85" t="s">
        <v>7</v>
      </c>
      <c r="J15" s="85"/>
      <c r="K15" s="85"/>
      <c r="L15" s="85"/>
      <c r="M15" s="85"/>
      <c r="N15" s="85"/>
      <c r="O15" s="114">
        <f>ROUND((ROUNDDOWN(K14,1)+ROUNDDOWN(P14,1)+ROUNDDOWN(U14,1))/3,1)</f>
        <v>65</v>
      </c>
      <c r="P15" s="114"/>
      <c r="Q15" s="114"/>
      <c r="R15" s="14" t="s">
        <v>8</v>
      </c>
      <c r="S15" s="49" t="s">
        <v>18</v>
      </c>
      <c r="T15" s="115"/>
      <c r="U15" s="115"/>
      <c r="V15" s="115"/>
      <c r="W15" s="115"/>
      <c r="X15" s="116"/>
      <c r="Z15" s="133"/>
      <c r="AA15" s="154">
        <f>ROUND((ROUNDDOWN(AA14,1)+ROUNDDOWN(AB14,1)+ROUNDDOWN(AC14,1))/3,1)</f>
        <v>65</v>
      </c>
      <c r="AB15" s="155"/>
      <c r="AC15" s="156"/>
      <c r="AD15" s="120">
        <f>ROUND((AD14+AE14+AF14)/3,1)</f>
        <v>65</v>
      </c>
      <c r="AE15" s="120"/>
      <c r="AF15" s="120"/>
      <c r="AG15" s="120">
        <f>ROUND((AG14+AH14+AI14)/3,1)</f>
        <v>65</v>
      </c>
      <c r="AH15" s="120"/>
      <c r="AI15" s="121"/>
    </row>
    <row r="16" spans="1:35" ht="16.5" customHeight="1">
      <c r="A16" s="107"/>
      <c r="B16" s="104"/>
      <c r="C16" s="105"/>
      <c r="D16" s="105"/>
      <c r="E16" s="106"/>
      <c r="F16" s="11">
        <v>0</v>
      </c>
      <c r="G16" s="80"/>
      <c r="H16" s="44"/>
      <c r="I16" s="117" t="str">
        <f>"（"&amp;FIXED(F14,1)&amp;"×（"&amp;FIXED(O15,1)&amp;"－70）÷10） ="</f>
        <v>（6.0×（65.0－70）÷10） =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24">
        <f>IF(O15&gt;80,F14,IF(O15&lt;70,0,ROUND(F14*(O15-70)/10,1)))</f>
        <v>0</v>
      </c>
      <c r="W16" s="124"/>
      <c r="X16" s="125"/>
      <c r="Z16" s="133"/>
      <c r="AA16" s="137">
        <f>IF(AA15&gt;80,F14,IF(AA15&lt;70,0,ROUND(F14*(AA15-70)/10,1)))</f>
        <v>0</v>
      </c>
      <c r="AB16" s="137"/>
      <c r="AC16" s="137"/>
      <c r="AD16" s="137">
        <f>IF(AD15&gt;80,F14,IF(AD15&lt;70,0,ROUND(F14*(AD15-70)/10,1)))</f>
        <v>0</v>
      </c>
      <c r="AE16" s="137"/>
      <c r="AF16" s="137"/>
      <c r="AG16" s="137">
        <f>IF(AG15&gt;80,F14,IF(AG15&lt;70,0,ROUND(F14*(AG15-70)/10,1)))</f>
        <v>0</v>
      </c>
      <c r="AH16" s="137"/>
      <c r="AI16" s="138"/>
    </row>
    <row r="17" spans="1:35" ht="16.5" customHeight="1">
      <c r="A17" s="107"/>
      <c r="B17" s="98" t="s">
        <v>33</v>
      </c>
      <c r="C17" s="99"/>
      <c r="D17" s="99"/>
      <c r="E17" s="100"/>
      <c r="F17" s="11">
        <v>6</v>
      </c>
      <c r="G17" s="79">
        <f>IF(H17=1,F17,IF(H17=2,F18,F19))</f>
        <v>0</v>
      </c>
      <c r="H17" s="39">
        <v>3</v>
      </c>
      <c r="I17" s="15"/>
      <c r="J17" s="81" t="s">
        <v>34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Z17" s="133" t="s">
        <v>47</v>
      </c>
      <c r="AA17" s="129">
        <v>0</v>
      </c>
      <c r="AB17" s="129"/>
      <c r="AC17" s="129"/>
      <c r="AD17" s="129">
        <v>0</v>
      </c>
      <c r="AE17" s="129"/>
      <c r="AF17" s="129"/>
      <c r="AG17" s="129">
        <v>0</v>
      </c>
      <c r="AH17" s="129"/>
      <c r="AI17" s="152"/>
    </row>
    <row r="18" spans="1:35" ht="16.5" customHeight="1">
      <c r="A18" s="107"/>
      <c r="B18" s="101"/>
      <c r="C18" s="102"/>
      <c r="D18" s="102"/>
      <c r="E18" s="103"/>
      <c r="F18" s="11">
        <v>3</v>
      </c>
      <c r="G18" s="80"/>
      <c r="H18" s="40"/>
      <c r="I18" s="16"/>
      <c r="J18" s="83" t="s">
        <v>35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Z18" s="133"/>
      <c r="AA18" s="129"/>
      <c r="AB18" s="129"/>
      <c r="AC18" s="129"/>
      <c r="AD18" s="129"/>
      <c r="AE18" s="129"/>
      <c r="AF18" s="129"/>
      <c r="AG18" s="129"/>
      <c r="AH18" s="129"/>
      <c r="AI18" s="152"/>
    </row>
    <row r="19" spans="1:35" ht="16.5" customHeight="1">
      <c r="A19" s="107"/>
      <c r="B19" s="104"/>
      <c r="C19" s="105"/>
      <c r="D19" s="105"/>
      <c r="E19" s="106"/>
      <c r="F19" s="11">
        <v>0</v>
      </c>
      <c r="G19" s="80"/>
      <c r="H19" s="41"/>
      <c r="I19" s="17"/>
      <c r="J19" s="95" t="s">
        <v>30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  <c r="Z19" s="133"/>
      <c r="AA19" s="129"/>
      <c r="AB19" s="129"/>
      <c r="AC19" s="129"/>
      <c r="AD19" s="129"/>
      <c r="AE19" s="129"/>
      <c r="AF19" s="129"/>
      <c r="AG19" s="129"/>
      <c r="AH19" s="129"/>
      <c r="AI19" s="152"/>
    </row>
    <row r="20" spans="1:35" ht="16.5" customHeight="1">
      <c r="A20" s="107"/>
      <c r="B20" s="98" t="s">
        <v>55</v>
      </c>
      <c r="C20" s="99"/>
      <c r="D20" s="99"/>
      <c r="E20" s="100"/>
      <c r="F20" s="11">
        <v>5</v>
      </c>
      <c r="G20" s="79">
        <f>IF(H20=1,F20,IF(H20=2,F21,F22))</f>
        <v>0</v>
      </c>
      <c r="H20" s="45">
        <v>3</v>
      </c>
      <c r="I20" s="72"/>
      <c r="J20" s="122" t="s">
        <v>36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Z20" s="133" t="s">
        <v>45</v>
      </c>
      <c r="AA20" s="129">
        <v>0</v>
      </c>
      <c r="AB20" s="129"/>
      <c r="AC20" s="129"/>
      <c r="AD20" s="129">
        <v>0</v>
      </c>
      <c r="AE20" s="129"/>
      <c r="AF20" s="129"/>
      <c r="AG20" s="129">
        <v>0</v>
      </c>
      <c r="AH20" s="129"/>
      <c r="AI20" s="152"/>
    </row>
    <row r="21" spans="1:35" ht="16.5" customHeight="1">
      <c r="A21" s="107"/>
      <c r="B21" s="101"/>
      <c r="C21" s="102"/>
      <c r="D21" s="102"/>
      <c r="E21" s="103"/>
      <c r="F21" s="11">
        <v>2.5</v>
      </c>
      <c r="G21" s="80"/>
      <c r="H21" s="43"/>
      <c r="I21" s="23"/>
      <c r="J21" s="157" t="s">
        <v>37</v>
      </c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Z21" s="133"/>
      <c r="AA21" s="129"/>
      <c r="AB21" s="129"/>
      <c r="AC21" s="129"/>
      <c r="AD21" s="129"/>
      <c r="AE21" s="129"/>
      <c r="AF21" s="129"/>
      <c r="AG21" s="129"/>
      <c r="AH21" s="129"/>
      <c r="AI21" s="152"/>
    </row>
    <row r="22" spans="1:35" ht="16.5" customHeight="1">
      <c r="A22" s="107"/>
      <c r="B22" s="104"/>
      <c r="C22" s="105"/>
      <c r="D22" s="105"/>
      <c r="E22" s="106"/>
      <c r="F22" s="11">
        <v>0</v>
      </c>
      <c r="G22" s="80"/>
      <c r="H22" s="41"/>
      <c r="I22" s="73"/>
      <c r="J22" s="95" t="s">
        <v>38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Z22" s="133"/>
      <c r="AA22" s="129"/>
      <c r="AB22" s="129"/>
      <c r="AC22" s="129"/>
      <c r="AD22" s="129"/>
      <c r="AE22" s="129"/>
      <c r="AF22" s="129"/>
      <c r="AG22" s="129"/>
      <c r="AH22" s="129"/>
      <c r="AI22" s="152"/>
    </row>
    <row r="23" spans="1:35" ht="16.5" customHeight="1">
      <c r="A23" s="107"/>
      <c r="B23" s="98" t="s">
        <v>43</v>
      </c>
      <c r="C23" s="99"/>
      <c r="D23" s="99"/>
      <c r="E23" s="100"/>
      <c r="F23" s="11">
        <v>5</v>
      </c>
      <c r="G23" s="79">
        <f>V25</f>
        <v>0</v>
      </c>
      <c r="H23" s="69"/>
      <c r="I23" s="163"/>
      <c r="J23" s="163"/>
      <c r="K23" s="163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70"/>
      <c r="X23" s="71"/>
      <c r="Z23" s="50" t="s">
        <v>12</v>
      </c>
      <c r="AA23" s="149">
        <v>10</v>
      </c>
      <c r="AB23" s="149"/>
      <c r="AC23" s="51" t="s">
        <v>13</v>
      </c>
      <c r="AD23" s="149">
        <v>10</v>
      </c>
      <c r="AE23" s="149"/>
      <c r="AF23" s="51" t="s">
        <v>13</v>
      </c>
      <c r="AG23" s="149">
        <v>10</v>
      </c>
      <c r="AH23" s="149"/>
      <c r="AI23" s="52" t="s">
        <v>13</v>
      </c>
    </row>
    <row r="24" spans="1:35" ht="16.5" customHeight="1">
      <c r="A24" s="107"/>
      <c r="B24" s="101"/>
      <c r="C24" s="102"/>
      <c r="D24" s="102"/>
      <c r="E24" s="103"/>
      <c r="F24" s="38" t="s">
        <v>19</v>
      </c>
      <c r="G24" s="108"/>
      <c r="H24" s="43"/>
      <c r="I24" s="85" t="s">
        <v>14</v>
      </c>
      <c r="J24" s="85"/>
      <c r="K24" s="85"/>
      <c r="L24" s="85"/>
      <c r="M24" s="85"/>
      <c r="N24" s="150">
        <v>10</v>
      </c>
      <c r="O24" s="150"/>
      <c r="P24" s="14" t="s">
        <v>13</v>
      </c>
      <c r="Q24" s="14"/>
      <c r="R24" s="20"/>
      <c r="S24" s="21"/>
      <c r="T24" s="21"/>
      <c r="U24" s="21"/>
      <c r="V24" s="21"/>
      <c r="W24" s="21"/>
      <c r="X24" s="22"/>
      <c r="Z24" s="133" t="s">
        <v>15</v>
      </c>
      <c r="AA24" s="131">
        <f>IF(AA23&gt;20,$F$23,IF(AA23&lt;10,0,ROUND($F$23*(AA23-10)/10,1)))</f>
        <v>0</v>
      </c>
      <c r="AB24" s="131"/>
      <c r="AC24" s="131"/>
      <c r="AD24" s="131">
        <f>IF(AD23&gt;20,$F$23,IF(AD23&lt;10,0,ROUND($F$23*(AD23-10)/10,1)))</f>
        <v>0</v>
      </c>
      <c r="AE24" s="131"/>
      <c r="AF24" s="131"/>
      <c r="AG24" s="131">
        <f>IF(AG23&gt;20,$F$23,IF(AG23&lt;10,0,ROUND($F$23*(AG23-10)/10,1)))</f>
        <v>0</v>
      </c>
      <c r="AH24" s="131"/>
      <c r="AI24" s="139"/>
    </row>
    <row r="25" spans="1:35" ht="16.5" customHeight="1">
      <c r="A25" s="107"/>
      <c r="B25" s="104"/>
      <c r="C25" s="105"/>
      <c r="D25" s="105"/>
      <c r="E25" s="106"/>
      <c r="F25" s="11">
        <v>0</v>
      </c>
      <c r="G25" s="109"/>
      <c r="H25" s="44"/>
      <c r="I25" s="151" t="str">
        <f>IF(N24&lt;=10,"10単位以下　＝",IF(N24&gt;=20,"20単位以上　＝","（"&amp;FIXED(F23,1)&amp;"×（"&amp;FIXED(N24,1)&amp;"－10）÷10）） ="))</f>
        <v>10単位以下　＝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24">
        <f>IF(N24&gt;20,F23,IF(N24&lt;10,0,ROUND(F23*(N24-10)/10,1)))</f>
        <v>0</v>
      </c>
      <c r="W25" s="124"/>
      <c r="X25" s="125"/>
      <c r="Z25" s="153"/>
      <c r="AA25" s="132">
        <f>IF(S24&gt;50,K23,IF(S24&lt;25,0,ROUND(K23*(S24-25)/25,1)))</f>
        <v>0</v>
      </c>
      <c r="AB25" s="132"/>
      <c r="AC25" s="132"/>
      <c r="AD25" s="132">
        <f>IF(V24&gt;50,N23,IF(V24&lt;25,0,ROUND(N23*(V24-25)/25,1)))</f>
        <v>0</v>
      </c>
      <c r="AE25" s="132"/>
      <c r="AF25" s="132"/>
      <c r="AG25" s="132">
        <f>IF(Y24&gt;50,Q23,IF(Y24&lt;25,0,ROUND(Q23*(Y24-25)/25,1)))</f>
        <v>0</v>
      </c>
      <c r="AH25" s="132"/>
      <c r="AI25" s="140"/>
    </row>
    <row r="26" spans="1:35" ht="18" customHeight="1">
      <c r="A26" s="126" t="s">
        <v>24</v>
      </c>
      <c r="B26" s="127"/>
      <c r="C26" s="127"/>
      <c r="D26" s="127"/>
      <c r="E26" s="128"/>
      <c r="F26" s="11">
        <f>F8+F11+F14+F17+F20+F23</f>
        <v>30</v>
      </c>
      <c r="G26" s="57">
        <f>SUM(G8:G25)</f>
        <v>0</v>
      </c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Z26" s="64" t="s">
        <v>16</v>
      </c>
      <c r="AA26" s="141">
        <f>AA16+AA17+AA20+AA24</f>
        <v>0</v>
      </c>
      <c r="AB26" s="142"/>
      <c r="AC26" s="143"/>
      <c r="AD26" s="141">
        <f>AD16+AD17+AD20+AD24</f>
        <v>0</v>
      </c>
      <c r="AE26" s="142"/>
      <c r="AF26" s="143"/>
      <c r="AG26" s="141">
        <f>AG16+AG17+AG20+AG24</f>
        <v>0</v>
      </c>
      <c r="AH26" s="142"/>
      <c r="AI26" s="144"/>
    </row>
    <row r="27" spans="26:35" ht="11.25">
      <c r="Z27" s="2" t="s">
        <v>17</v>
      </c>
      <c r="AA27" s="53"/>
      <c r="AB27" s="53"/>
      <c r="AC27" s="53"/>
      <c r="AD27" s="53"/>
      <c r="AE27" s="53"/>
      <c r="AF27" s="53"/>
      <c r="AG27" s="53"/>
      <c r="AH27" s="53"/>
      <c r="AI27" s="53"/>
    </row>
    <row r="28" spans="26:35" ht="11.25">
      <c r="Z28" s="2" t="s">
        <v>20</v>
      </c>
      <c r="AA28" s="2"/>
      <c r="AB28" s="2"/>
      <c r="AC28" s="2"/>
      <c r="AD28" s="2"/>
      <c r="AE28" s="2"/>
      <c r="AF28" s="2"/>
      <c r="AG28" s="2"/>
      <c r="AH28" s="2"/>
      <c r="AI28" s="2"/>
    </row>
    <row r="30" spans="2:5" ht="11.25">
      <c r="B30" s="54"/>
      <c r="C30" s="74"/>
      <c r="D30" s="55"/>
      <c r="E30" s="55"/>
    </row>
    <row r="31" spans="2:5" ht="11.25">
      <c r="B31" s="54"/>
      <c r="C31" s="74"/>
      <c r="D31" s="55"/>
      <c r="E31" s="55"/>
    </row>
    <row r="32" spans="2:5" ht="11.25">
      <c r="B32" s="54"/>
      <c r="C32" s="74"/>
      <c r="D32" s="55"/>
      <c r="E32" s="55"/>
    </row>
    <row r="33" spans="2:5" ht="11.25">
      <c r="B33" s="54"/>
      <c r="C33" s="74"/>
      <c r="D33" s="55"/>
      <c r="E33" s="55"/>
    </row>
    <row r="34" spans="2:5" ht="11.25">
      <c r="B34" s="54"/>
      <c r="C34" s="75"/>
      <c r="D34" s="55"/>
      <c r="E34" s="55"/>
    </row>
    <row r="35" spans="2:5" ht="11.25">
      <c r="B35" s="54"/>
      <c r="C35" s="74"/>
      <c r="D35" s="55"/>
      <c r="E35" s="55"/>
    </row>
    <row r="36" spans="2:5" ht="11.25">
      <c r="B36" s="54"/>
      <c r="C36" s="75"/>
      <c r="D36" s="55"/>
      <c r="E36" s="55"/>
    </row>
    <row r="37" spans="2:5" ht="11.25">
      <c r="B37" s="54"/>
      <c r="C37" s="74"/>
      <c r="D37" s="55"/>
      <c r="E37" s="55"/>
    </row>
    <row r="38" spans="2:5" ht="11.25">
      <c r="B38" s="54"/>
      <c r="C38" s="74"/>
      <c r="D38" s="55"/>
      <c r="E38" s="55"/>
    </row>
    <row r="39" spans="2:5" ht="11.25">
      <c r="B39" s="54"/>
      <c r="C39" s="74"/>
      <c r="D39" s="55"/>
      <c r="E39" s="55"/>
    </row>
    <row r="40" spans="2:5" ht="11.25">
      <c r="B40" s="54"/>
      <c r="C40" s="74"/>
      <c r="D40" s="55"/>
      <c r="E40" s="55"/>
    </row>
    <row r="41" spans="2:5" ht="11.25">
      <c r="B41" s="54"/>
      <c r="C41" s="74"/>
      <c r="D41" s="56"/>
      <c r="E41" s="56"/>
    </row>
    <row r="42" spans="2:5" ht="11.25">
      <c r="B42" s="54"/>
      <c r="C42" s="75"/>
      <c r="D42" s="56"/>
      <c r="E42" s="56"/>
    </row>
    <row r="43" spans="2:5" ht="11.25">
      <c r="B43" s="54"/>
      <c r="C43" s="74"/>
      <c r="D43" s="55"/>
      <c r="E43" s="55"/>
    </row>
    <row r="44" spans="2:5" ht="11.25">
      <c r="B44" s="54"/>
      <c r="C44" s="74"/>
      <c r="D44" s="55"/>
      <c r="E44" s="55"/>
    </row>
    <row r="45" spans="2:5" ht="11.25">
      <c r="B45" s="54"/>
      <c r="C45" s="74"/>
      <c r="D45" s="56"/>
      <c r="E45" s="56"/>
    </row>
    <row r="46" ht="11.25">
      <c r="C46" s="2"/>
    </row>
    <row r="47" ht="11.25">
      <c r="C47" s="2"/>
    </row>
    <row r="48" ht="11.25">
      <c r="C48" s="2"/>
    </row>
    <row r="49" ht="11.25">
      <c r="C49" s="2"/>
    </row>
    <row r="50" ht="11.25">
      <c r="C50" s="2"/>
    </row>
    <row r="51" ht="11.25">
      <c r="C51" s="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78">
    <mergeCell ref="K2:X4"/>
    <mergeCell ref="I5:X5"/>
    <mergeCell ref="B7:E7"/>
    <mergeCell ref="H7:X7"/>
    <mergeCell ref="A8:A13"/>
    <mergeCell ref="B8:E10"/>
    <mergeCell ref="G8:G10"/>
    <mergeCell ref="J8:X8"/>
    <mergeCell ref="J9:X9"/>
    <mergeCell ref="J10:X10"/>
    <mergeCell ref="B11:E13"/>
    <mergeCell ref="G11:G13"/>
    <mergeCell ref="K11:L11"/>
    <mergeCell ref="P11:Q11"/>
    <mergeCell ref="U11:V11"/>
    <mergeCell ref="I12:N12"/>
    <mergeCell ref="O12:Q12"/>
    <mergeCell ref="T12:X12"/>
    <mergeCell ref="I13:U13"/>
    <mergeCell ref="V13:X13"/>
    <mergeCell ref="AA13:AC13"/>
    <mergeCell ref="AD13:AF13"/>
    <mergeCell ref="AG13:AI13"/>
    <mergeCell ref="A14:A25"/>
    <mergeCell ref="B14:E16"/>
    <mergeCell ref="G14:G16"/>
    <mergeCell ref="K14:L14"/>
    <mergeCell ref="P14:Q14"/>
    <mergeCell ref="U14:V14"/>
    <mergeCell ref="Z14:Z16"/>
    <mergeCell ref="I15:N15"/>
    <mergeCell ref="O15:Q15"/>
    <mergeCell ref="T15:X15"/>
    <mergeCell ref="AA15:AC15"/>
    <mergeCell ref="AD15:AF15"/>
    <mergeCell ref="AG15:AI15"/>
    <mergeCell ref="I16:U16"/>
    <mergeCell ref="V16:X16"/>
    <mergeCell ref="AA16:AC16"/>
    <mergeCell ref="AD16:AF16"/>
    <mergeCell ref="AG16:AI16"/>
    <mergeCell ref="B17:E19"/>
    <mergeCell ref="G17:G19"/>
    <mergeCell ref="J17:X17"/>
    <mergeCell ref="Z17:Z19"/>
    <mergeCell ref="AA17:AC19"/>
    <mergeCell ref="B20:E22"/>
    <mergeCell ref="G20:G22"/>
    <mergeCell ref="J20:X20"/>
    <mergeCell ref="Z20:Z22"/>
    <mergeCell ref="AA20:AC22"/>
    <mergeCell ref="AD20:AF22"/>
    <mergeCell ref="AG20:AI22"/>
    <mergeCell ref="J21:X21"/>
    <mergeCell ref="J22:X22"/>
    <mergeCell ref="AD17:AF19"/>
    <mergeCell ref="AG17:AI19"/>
    <mergeCell ref="J18:X18"/>
    <mergeCell ref="J19:X19"/>
    <mergeCell ref="AA24:AC25"/>
    <mergeCell ref="AD24:AF25"/>
    <mergeCell ref="AG24:AI25"/>
    <mergeCell ref="I25:U25"/>
    <mergeCell ref="B23:E25"/>
    <mergeCell ref="G23:G25"/>
    <mergeCell ref="I23:K23"/>
    <mergeCell ref="L23:V23"/>
    <mergeCell ref="V25:X25"/>
    <mergeCell ref="A26:E26"/>
    <mergeCell ref="AA26:AC26"/>
    <mergeCell ref="AD26:AF26"/>
    <mergeCell ref="AG26:AI26"/>
    <mergeCell ref="AA23:AB23"/>
    <mergeCell ref="AD23:AE23"/>
    <mergeCell ref="AG23:AH23"/>
    <mergeCell ref="I24:M24"/>
    <mergeCell ref="N24:O24"/>
    <mergeCell ref="Z24:Z25"/>
  </mergeCells>
  <conditionalFormatting sqref="AD26 AA26 AG26">
    <cfRule type="expression" priority="10" dxfId="45" stopIfTrue="1">
      <formula>#REF!&lt;#REF!</formula>
    </cfRule>
  </conditionalFormatting>
  <conditionalFormatting sqref="AA13:AI13">
    <cfRule type="expression" priority="11" dxfId="45" stopIfTrue="1">
      <formula>#REF!&lt;$Y$26</formula>
    </cfRule>
  </conditionalFormatting>
  <conditionalFormatting sqref="AA17 AA20 AD20 AG20 AD17 AG17">
    <cfRule type="expression" priority="6" dxfId="45" stopIfTrue="1">
      <formula>#REF!&lt;#REF!</formula>
    </cfRule>
  </conditionalFormatting>
  <conditionalFormatting sqref="AA16 AD16 AG16">
    <cfRule type="expression" priority="9" dxfId="45" stopIfTrue="1">
      <formula>#REF!&lt;#REF!</formula>
    </cfRule>
  </conditionalFormatting>
  <conditionalFormatting sqref="AA14:AI14">
    <cfRule type="expression" priority="3" dxfId="45" stopIfTrue="1">
      <formula>#REF!&lt;#REF!</formula>
    </cfRule>
  </conditionalFormatting>
  <conditionalFormatting sqref="AA23 AC23:AI23">
    <cfRule type="expression" priority="2" dxfId="45" stopIfTrue="1">
      <formula>#REF!&lt;#REF!</formula>
    </cfRule>
  </conditionalFormatting>
  <conditionalFormatting sqref="AA24 AD24 AG24">
    <cfRule type="expression" priority="1" dxfId="45" stopIfTrue="1">
      <formula>#REF!&lt;#REF!</formula>
    </cfRule>
  </conditionalFormatting>
  <dataValidations count="5">
    <dataValidation type="custom" allowBlank="1" showInputMessage="1" showErrorMessage="1" prompt="少数第１位まで入力" sqref="N24:O24">
      <formula1>N24-ROUNDDOWN(N24,1)=0</formula1>
    </dataValidation>
    <dataValidation type="custom" allowBlank="1" showInputMessage="1" showErrorMessage="1" prompt="少数第１位まで入力&#10;成績点がない場合「65」を入力" sqref="K14:L14 U11:V11 P11:Q11 K11:L11 U14:V14 P14:Q14 AA14:AI14">
      <formula1>K14-ROUNDDOWN(K14,1)=0</formula1>
    </dataValidation>
    <dataValidation type="list" allowBlank="1" showInputMessage="1" showErrorMessage="1" sqref="AA20:AI22">
      <formula1>"５,２．５,０"</formula1>
    </dataValidation>
    <dataValidation type="custom" allowBlank="1" showInputMessage="1" showErrorMessage="1" sqref="AA23:AB23 AD23:AE23 AG23:AH23">
      <formula1>AA23-ROUNDDOWN(AA23,1)=0</formula1>
    </dataValidation>
    <dataValidation type="list" allowBlank="1" showInputMessage="1" showErrorMessage="1" sqref="AA17:AI19">
      <formula1>"６,３,０"</formula1>
    </dataValidation>
  </dataValidation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j-yamaguchi2</dc:creator>
  <cp:keywords/>
  <dc:description/>
  <cp:lastModifiedBy>高速道路公社</cp:lastModifiedBy>
  <cp:lastPrinted>2013-05-09T01:06:29Z</cp:lastPrinted>
  <dcterms:created xsi:type="dcterms:W3CDTF">2013-02-01T09:56:49Z</dcterms:created>
  <dcterms:modified xsi:type="dcterms:W3CDTF">2013-05-09T06:50:26Z</dcterms:modified>
  <cp:category/>
  <cp:version/>
  <cp:contentType/>
  <cp:contentStatus/>
</cp:coreProperties>
</file>