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建設第三課\13 トンネル資料\☆令和７年度　広島高速５号線水準測量業務\公告\"/>
    </mc:Choice>
  </mc:AlternateContent>
  <xr:revisionPtr revIDLastSave="0" documentId="13_ncr:1_{930D46A9-1251-469E-B6C6-A2A1FA84BE1B}" xr6:coauthVersionLast="47" xr6:coauthVersionMax="47" xr10:uidLastSave="{00000000-0000-0000-0000-000000000000}"/>
  <bookViews>
    <workbookView xWindow="1560" yWindow="0" windowWidth="16125" windowHeight="22605" activeTab="3" xr2:uid="{00000000-000D-0000-FFFF-FFFF00000000}"/>
  </bookViews>
  <sheets>
    <sheet name="標準型2-1" sheetId="2" r:id="rId1"/>
    <sheet name="簡易型2-2" sheetId="1" r:id="rId2"/>
    <sheet name="特別簡易型2-3" sheetId="3" r:id="rId3"/>
    <sheet name="特別簡易型2-4" sheetId="5" r:id="rId4"/>
  </sheets>
  <externalReferences>
    <externalReference r:id="rId5"/>
  </externalReferences>
  <definedNames>
    <definedName name="_xlnm._FilterDatabase" localSheetId="1" hidden="1">'簡易型2-2'!#REF!</definedName>
    <definedName name="_xlnm._FilterDatabase" localSheetId="2" hidden="1">'特別簡易型2-3'!#REF!</definedName>
    <definedName name="_xlnm._FilterDatabase" localSheetId="3" hidden="1">'特別簡易型2-4'!#REF!</definedName>
    <definedName name="_xlnm._FilterDatabase" localSheetId="0" hidden="1">'標準型2-1'!#REF!</definedName>
    <definedName name="_xlnm.Print_Area" localSheetId="1">'簡易型2-2'!$B$1:$Y$38</definedName>
    <definedName name="_xlnm.Print_Area" localSheetId="2">'特別簡易型2-3'!$B$1:$Y$41</definedName>
    <definedName name="_xlnm.Print_Area" localSheetId="3">'特別簡易型2-4'!$B$1:$Y$38</definedName>
    <definedName name="_xlnm.Print_Area" localSheetId="0">'標準型2-1'!$B$1:$Y$38</definedName>
    <definedName name="加盟団体" localSheetId="2">#REF!</definedName>
    <definedName name="加盟団体" localSheetId="3">#REF!</definedName>
    <definedName name="加盟団体" localSheetId="0">#REF!</definedName>
    <definedName name="加盟団体">#REF!</definedName>
    <definedName name="工事場所" localSheetId="2">#REF!</definedName>
    <definedName name="工事場所" localSheetId="3">#REF!</definedName>
    <definedName name="工事場所" localSheetId="0">#REF!</definedName>
    <definedName name="工事場所">#REF!</definedName>
    <definedName name="資格" localSheetId="2">#REF!</definedName>
    <definedName name="資格" localSheetId="3">#REF!</definedName>
    <definedName name="資格" localSheetId="0">#REF!</definedName>
    <definedName name="資格">#REF!</definedName>
    <definedName name="実績" localSheetId="2">#REF!</definedName>
    <definedName name="実績" localSheetId="3">#REF!</definedName>
    <definedName name="実績" localSheetId="0">#REF!</definedName>
    <definedName name="実績">#REF!</definedName>
    <definedName name="従事役職" localSheetId="2">#REF!</definedName>
    <definedName name="従事役職" localSheetId="3">#REF!</definedName>
    <definedName name="従事役職" localSheetId="0">#REF!</definedName>
    <definedName name="従事役職">#REF!</definedName>
    <definedName name="整理番号" localSheetId="2">#REF!</definedName>
    <definedName name="整理番号" localSheetId="3">#REF!</definedName>
    <definedName name="整理番号" localSheetId="0">#REF!</definedName>
    <definedName name="整理番号">#REF!</definedName>
    <definedName name="専門資格" localSheetId="2">#REF!</definedName>
    <definedName name="専門資格" localSheetId="3">#REF!</definedName>
    <definedName name="専門資格" localSheetId="0">#REF!</definedName>
    <definedName name="専門資格">#REF!</definedName>
    <definedName name="選定年度" localSheetId="2">#REF!</definedName>
    <definedName name="選定年度" localSheetId="3">#REF!</definedName>
    <definedName name="選定年度" localSheetId="0">#REF!</definedName>
    <definedName name="選定年度">#REF!</definedName>
    <definedName name="得点" localSheetId="2">'特別簡易型2-3'!#REF!</definedName>
    <definedName name="得点" localSheetId="3">'特別簡易型2-4'!#REF!</definedName>
    <definedName name="得点" localSheetId="0">'標準型2-1'!#REF!</definedName>
    <definedName name="得点">'簡易型2-2'!#REF!</definedName>
    <definedName name="得点１" localSheetId="2">#REF!</definedName>
    <definedName name="得点１" localSheetId="3">#REF!</definedName>
    <definedName name="得点１" localSheetId="0">#REF!</definedName>
    <definedName name="得点１">#REF!</definedName>
    <definedName name="得点２" localSheetId="2">#REF!</definedName>
    <definedName name="得点２" localSheetId="3">#REF!</definedName>
    <definedName name="得点２" localSheetId="0">#REF!</definedName>
    <definedName name="得点２">#REF!</definedName>
    <definedName name="得点２１" localSheetId="2">#REF!</definedName>
    <definedName name="得点２１" localSheetId="3">#REF!</definedName>
    <definedName name="得点２１" localSheetId="0">#REF!</definedName>
    <definedName name="得点２１">#REF!</definedName>
    <definedName name="得点３" localSheetId="2">#REF!</definedName>
    <definedName name="得点３" localSheetId="3">#REF!</definedName>
    <definedName name="得点３" localSheetId="0">#REF!</definedName>
    <definedName name="得点３">#REF!</definedName>
    <definedName name="得点４" localSheetId="2">#REF!</definedName>
    <definedName name="得点４" localSheetId="3">#REF!</definedName>
    <definedName name="得点４" localSheetId="0">#REF!</definedName>
    <definedName name="得点４">#REF!</definedName>
    <definedName name="得点５" localSheetId="2">#REF!</definedName>
    <definedName name="得点５" localSheetId="3">#REF!</definedName>
    <definedName name="得点５" localSheetId="0">#REF!</definedName>
    <definedName name="得点５">#REF!</definedName>
    <definedName name="得点６" localSheetId="2">#REF!</definedName>
    <definedName name="得点６" localSheetId="3">#REF!</definedName>
    <definedName name="得点６" localSheetId="0">#REF!</definedName>
    <definedName name="得点６">#REF!</definedName>
    <definedName name="得点７" localSheetId="2">#REF!</definedName>
    <definedName name="得点７" localSheetId="3">#REF!</definedName>
    <definedName name="得点７" localSheetId="0">#REF!</definedName>
    <definedName name="得点７">#REF!</definedName>
    <definedName name="発注機関" localSheetId="2">#REF!</definedName>
    <definedName name="発注機関" localSheetId="3">#REF!</definedName>
    <definedName name="発注機関" localSheetId="0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G38" i="5" l="1"/>
  <c r="H17" i="5"/>
  <c r="G41" i="3"/>
  <c r="H17" i="3"/>
  <c r="W28" i="1"/>
  <c r="J28" i="1"/>
  <c r="W10" i="1"/>
  <c r="J10" i="1"/>
  <c r="W10" i="2"/>
  <c r="J10" i="2"/>
  <c r="W37" i="5" l="1"/>
  <c r="H35" i="5" s="1"/>
  <c r="J37" i="5"/>
  <c r="H32" i="5"/>
  <c r="H29" i="5"/>
  <c r="H14" i="5"/>
  <c r="H32" i="3"/>
  <c r="H14" i="1"/>
  <c r="G38" i="1"/>
  <c r="G38" i="2"/>
  <c r="H29" i="2"/>
  <c r="H14" i="2"/>
  <c r="AH27" i="5" l="1"/>
  <c r="AH28" i="5" s="1"/>
  <c r="AE27" i="5"/>
  <c r="AE28" i="5"/>
  <c r="AB27" i="5"/>
  <c r="AB28" i="5"/>
  <c r="P27" i="5"/>
  <c r="H23" i="5"/>
  <c r="AH22" i="5"/>
  <c r="AE22" i="5"/>
  <c r="AB22" i="5"/>
  <c r="W22" i="5"/>
  <c r="H20" i="5" s="1"/>
  <c r="J22" i="5"/>
  <c r="AH21" i="5"/>
  <c r="AE21" i="5"/>
  <c r="AB21" i="5"/>
  <c r="H11" i="5"/>
  <c r="P9" i="5"/>
  <c r="J40" i="3"/>
  <c r="W40" i="3"/>
  <c r="H38" i="3" s="1"/>
  <c r="H35" i="3"/>
  <c r="AH30" i="3"/>
  <c r="AH31" i="3" s="1"/>
  <c r="AE30" i="3"/>
  <c r="AE31" i="3" s="1"/>
  <c r="AB30" i="3"/>
  <c r="AB31" i="3" s="1"/>
  <c r="P30" i="3"/>
  <c r="H26" i="3"/>
  <c r="AH25" i="3"/>
  <c r="AE25" i="3"/>
  <c r="AB25" i="3"/>
  <c r="J25" i="3"/>
  <c r="W25" i="3"/>
  <c r="H23" i="3" s="1"/>
  <c r="H20" i="3"/>
  <c r="AA20" i="3"/>
  <c r="H14" i="3"/>
  <c r="H11" i="3"/>
  <c r="P9" i="3"/>
  <c r="AB24" i="3"/>
  <c r="AE24" i="3"/>
  <c r="AH24" i="3"/>
  <c r="W37" i="2"/>
  <c r="H35" i="2" s="1"/>
  <c r="H32" i="2"/>
  <c r="AH27" i="2"/>
  <c r="AH28" i="2" s="1"/>
  <c r="AE27" i="2"/>
  <c r="AB27" i="2"/>
  <c r="AB28" i="2" s="1"/>
  <c r="P27" i="2"/>
  <c r="H23" i="2"/>
  <c r="AH22" i="2"/>
  <c r="AE22" i="2"/>
  <c r="AB22" i="2"/>
  <c r="J22" i="2"/>
  <c r="W22" i="2"/>
  <c r="H20" i="2" s="1"/>
  <c r="H17" i="2"/>
  <c r="AA17" i="2"/>
  <c r="H11" i="2"/>
  <c r="P9" i="2"/>
  <c r="AE28" i="2"/>
  <c r="AB21" i="2"/>
  <c r="AE21" i="2"/>
  <c r="AH21" i="2"/>
  <c r="J37" i="2"/>
  <c r="W37" i="1"/>
  <c r="H35" i="1" s="1"/>
  <c r="H32" i="1"/>
  <c r="H29" i="1"/>
  <c r="AH27" i="1"/>
  <c r="AE27" i="1"/>
  <c r="AE28" i="1" s="1"/>
  <c r="AB27" i="1"/>
  <c r="AB28" i="1" s="1"/>
  <c r="P27" i="1"/>
  <c r="H23" i="1"/>
  <c r="AH22" i="1"/>
  <c r="AE22" i="1"/>
  <c r="AB22" i="1"/>
  <c r="W22" i="1"/>
  <c r="H20" i="1" s="1"/>
  <c r="H17" i="1"/>
  <c r="AA17" i="1"/>
  <c r="H11" i="1"/>
  <c r="P9" i="1"/>
  <c r="H26" i="1"/>
  <c r="AH28" i="1"/>
  <c r="AB21" i="1"/>
  <c r="AE21" i="1"/>
  <c r="AH21" i="1"/>
  <c r="J22" i="1"/>
  <c r="J37" i="1"/>
  <c r="AH32" i="5" l="1"/>
  <c r="W28" i="5"/>
  <c r="J28" i="5"/>
  <c r="W10" i="5"/>
  <c r="H8" i="5" s="1"/>
  <c r="J10" i="5"/>
  <c r="W31" i="3"/>
  <c r="H29" i="3" s="1"/>
  <c r="J31" i="3"/>
  <c r="W10" i="3"/>
  <c r="H8" i="3" s="1"/>
  <c r="H41" i="3" s="1"/>
  <c r="J10" i="3"/>
  <c r="W28" i="2"/>
  <c r="H26" i="2" s="1"/>
  <c r="J28" i="2"/>
  <c r="AB32" i="5"/>
  <c r="AE32" i="5"/>
  <c r="H26" i="5"/>
  <c r="AB35" i="3"/>
  <c r="AH35" i="3"/>
  <c r="AE35" i="3"/>
  <c r="AH32" i="1"/>
  <c r="AE32" i="1"/>
  <c r="AB32" i="1"/>
  <c r="H8" i="1"/>
  <c r="H38" i="1" s="1"/>
  <c r="AE32" i="2"/>
  <c r="AB32" i="2"/>
  <c r="AH32" i="2"/>
  <c r="H8" i="2"/>
  <c r="H38" i="5" l="1"/>
  <c r="H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L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L2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2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2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L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L2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2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2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L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L2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2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2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L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8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L26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26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2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<sst xmlns="http://schemas.openxmlformats.org/spreadsheetml/2006/main" count="433" uniqueCount="110">
  <si>
    <t>区分</t>
    <rPh sb="0" eb="2">
      <t>クブン</t>
    </rPh>
    <phoneticPr fontId="3"/>
  </si>
  <si>
    <t>評価項目</t>
    <rPh sb="0" eb="2">
      <t>ヒョウカ</t>
    </rPh>
    <rPh sb="2" eb="4">
      <t>コウモク</t>
    </rPh>
    <phoneticPr fontId="3"/>
  </si>
  <si>
    <t>配点</t>
    <rPh sb="0" eb="2">
      <t>ハイテン</t>
    </rPh>
    <phoneticPr fontId="3"/>
  </si>
  <si>
    <t>評価基準</t>
    <rPh sb="0" eb="2">
      <t>ヒョウカ</t>
    </rPh>
    <rPh sb="2" eb="4">
      <t>キジュン</t>
    </rPh>
    <phoneticPr fontId="3"/>
  </si>
  <si>
    <t>１　企業の能力</t>
    <rPh sb="2" eb="4">
      <t>キギョウ</t>
    </rPh>
    <rPh sb="5" eb="7">
      <t>ノウリョク</t>
    </rPh>
    <phoneticPr fontId="3"/>
  </si>
  <si>
    <t>成果の確実性</t>
    <rPh sb="0" eb="2">
      <t>セイカ</t>
    </rPh>
    <rPh sb="3" eb="6">
      <t>カクジツセイ</t>
    </rPh>
    <phoneticPr fontId="3"/>
  </si>
  <si>
    <t>1件：</t>
    <rPh sb="1" eb="2">
      <t>ケン</t>
    </rPh>
    <phoneticPr fontId="3"/>
  </si>
  <si>
    <t>2件：</t>
    <rPh sb="1" eb="2">
      <t>ケン</t>
    </rPh>
    <phoneticPr fontId="3"/>
  </si>
  <si>
    <t>3件：</t>
    <rPh sb="1" eb="2">
      <t>ケン</t>
    </rPh>
    <phoneticPr fontId="3"/>
  </si>
  <si>
    <t>←成績評定がない場合、65点を入力する</t>
    <rPh sb="1" eb="3">
      <t>セイセキ</t>
    </rPh>
    <rPh sb="3" eb="5">
      <t>ヒョウテイ</t>
    </rPh>
    <rPh sb="8" eb="10">
      <t>バアイ</t>
    </rPh>
    <rPh sb="13" eb="14">
      <t>テン</t>
    </rPh>
    <rPh sb="15" eb="17">
      <t>ニュウリョク</t>
    </rPh>
    <phoneticPr fontId="3"/>
  </si>
  <si>
    <t>業務成績平均点：</t>
    <rPh sb="0" eb="2">
      <t>ギョウム</t>
    </rPh>
    <rPh sb="2" eb="4">
      <t>セイセキ</t>
    </rPh>
    <rPh sb="4" eb="7">
      <t>ヘイキンテン</t>
    </rPh>
    <phoneticPr fontId="3"/>
  </si>
  <si>
    <t>点</t>
    <rPh sb="0" eb="1">
      <t>テン</t>
    </rPh>
    <phoneticPr fontId="3"/>
  </si>
  <si>
    <t>　</t>
    <phoneticPr fontId="3"/>
  </si>
  <si>
    <t>品質確保体制</t>
    <rPh sb="0" eb="2">
      <t>ヒンシツ</t>
    </rPh>
    <rPh sb="2" eb="4">
      <t>カクホ</t>
    </rPh>
    <rPh sb="4" eb="6">
      <t>タイセイ</t>
    </rPh>
    <phoneticPr fontId="3"/>
  </si>
  <si>
    <t>技術者１</t>
    <rPh sb="0" eb="3">
      <t>ギジュツシャ</t>
    </rPh>
    <phoneticPr fontId="3"/>
  </si>
  <si>
    <t>技術者２</t>
    <rPh sb="0" eb="3">
      <t>ギジュツシャ</t>
    </rPh>
    <phoneticPr fontId="3"/>
  </si>
  <si>
    <t>技術者３</t>
    <rPh sb="0" eb="3">
      <t>ギジュツシャ</t>
    </rPh>
    <phoneticPr fontId="3"/>
  </si>
  <si>
    <t>２　管理技術者の能力</t>
    <rPh sb="2" eb="4">
      <t>カンリ</t>
    </rPh>
    <rPh sb="4" eb="7">
      <t>ギジュツシャ</t>
    </rPh>
    <rPh sb="8" eb="10">
      <t>ノウリョク</t>
    </rPh>
    <phoneticPr fontId="3"/>
  </si>
  <si>
    <t>技術者資格</t>
    <rPh sb="0" eb="2">
      <t>ギジュツ</t>
    </rPh>
    <rPh sb="2" eb="3">
      <t>シャ</t>
    </rPh>
    <rPh sb="3" eb="5">
      <t>シカク</t>
    </rPh>
    <phoneticPr fontId="3"/>
  </si>
  <si>
    <t>技術者の継続的学習状況</t>
    <rPh sb="0" eb="3">
      <t>ギジュツシャ</t>
    </rPh>
    <rPh sb="4" eb="7">
      <t>ケイゾクテキ</t>
    </rPh>
    <rPh sb="7" eb="9">
      <t>ガクシュウ</t>
    </rPh>
    <rPh sb="9" eb="11">
      <t>ジョウキョウ</t>
    </rPh>
    <phoneticPr fontId="3"/>
  </si>
  <si>
    <t>団体名：</t>
    <rPh sb="0" eb="2">
      <t>ダンタイ</t>
    </rPh>
    <rPh sb="2" eb="3">
      <t>ナ</t>
    </rPh>
    <phoneticPr fontId="3"/>
  </si>
  <si>
    <t>CPD取得単位</t>
    <rPh sb="3" eb="5">
      <t>シュトク</t>
    </rPh>
    <rPh sb="5" eb="7">
      <t>タンイ</t>
    </rPh>
    <phoneticPr fontId="3"/>
  </si>
  <si>
    <t>単位</t>
    <rPh sb="0" eb="2">
      <t>タンイ</t>
    </rPh>
    <phoneticPr fontId="3"/>
  </si>
  <si>
    <t>取得単位数：</t>
    <rPh sb="0" eb="2">
      <t>シュトク</t>
    </rPh>
    <rPh sb="2" eb="4">
      <t>タンイ</t>
    </rPh>
    <rPh sb="4" eb="5">
      <t>スウ</t>
    </rPh>
    <phoneticPr fontId="3"/>
  </si>
  <si>
    <t>CPD評価点</t>
    <rPh sb="3" eb="5">
      <t>ヒョウカ</t>
    </rPh>
    <rPh sb="5" eb="6">
      <t>テン</t>
    </rPh>
    <phoneticPr fontId="3"/>
  </si>
  <si>
    <t>業務執行技術力</t>
    <rPh sb="0" eb="2">
      <t>ギョウム</t>
    </rPh>
    <rPh sb="2" eb="4">
      <t>シッコウ</t>
    </rPh>
    <rPh sb="4" eb="7">
      <t>ギジュツリョク</t>
    </rPh>
    <phoneticPr fontId="3"/>
  </si>
  <si>
    <t>同種・同規模</t>
    <rPh sb="0" eb="2">
      <t>ドウシュ</t>
    </rPh>
    <rPh sb="3" eb="6">
      <t>ドウキボ</t>
    </rPh>
    <phoneticPr fontId="3"/>
  </si>
  <si>
    <t>成績点</t>
    <rPh sb="0" eb="2">
      <t>セイセキ</t>
    </rPh>
    <rPh sb="2" eb="3">
      <t>テン</t>
    </rPh>
    <phoneticPr fontId="3"/>
  </si>
  <si>
    <t>成績点平均</t>
    <rPh sb="0" eb="2">
      <t>セイセキ</t>
    </rPh>
    <rPh sb="2" eb="3">
      <t>テン</t>
    </rPh>
    <rPh sb="3" eb="5">
      <t>ヘイキン</t>
    </rPh>
    <phoneticPr fontId="3"/>
  </si>
  <si>
    <t>成績点評価点</t>
    <rPh sb="0" eb="2">
      <t>セイセキ</t>
    </rPh>
    <rPh sb="2" eb="3">
      <t>テン</t>
    </rPh>
    <rPh sb="3" eb="5">
      <t>ヒョウカ</t>
    </rPh>
    <rPh sb="5" eb="6">
      <t>テン</t>
    </rPh>
    <phoneticPr fontId="3"/>
  </si>
  <si>
    <t>３　担当技術者の能力</t>
    <rPh sb="2" eb="4">
      <t>タントウ</t>
    </rPh>
    <rPh sb="4" eb="7">
      <t>ギジュツシャ</t>
    </rPh>
    <rPh sb="8" eb="10">
      <t>ノウリョク</t>
    </rPh>
    <phoneticPr fontId="3"/>
  </si>
  <si>
    <t>合計</t>
    <rPh sb="0" eb="2">
      <t>ゴウケイ</t>
    </rPh>
    <phoneticPr fontId="3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</si>
  <si>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3"/>
  </si>
  <si>
    <t>加盟団体</t>
    <rPh sb="0" eb="2">
      <t>カメイ</t>
    </rPh>
    <rPh sb="2" eb="4">
      <t>ダンタイ</t>
    </rPh>
    <phoneticPr fontId="3"/>
  </si>
  <si>
    <t>建設コンサルタンツ協会</t>
    <rPh sb="0" eb="2">
      <t>ケンセツ</t>
    </rPh>
    <rPh sb="9" eb="11">
      <t>キョウカイ</t>
    </rPh>
    <phoneticPr fontId="3"/>
  </si>
  <si>
    <t>日本技術士会</t>
    <rPh sb="0" eb="2">
      <t>ニホン</t>
    </rPh>
    <rPh sb="2" eb="4">
      <t>ギジュツ</t>
    </rPh>
    <rPh sb="4" eb="5">
      <t>シ</t>
    </rPh>
    <rPh sb="5" eb="6">
      <t>カイ</t>
    </rPh>
    <phoneticPr fontId="3"/>
  </si>
  <si>
    <t>空気調和・衛生工学会</t>
    <rPh sb="0" eb="2">
      <t>クウキ</t>
    </rPh>
    <rPh sb="2" eb="4">
      <t>チョウワ</t>
    </rPh>
    <rPh sb="5" eb="7">
      <t>エイセイ</t>
    </rPh>
    <rPh sb="7" eb="9">
      <t>コウガク</t>
    </rPh>
    <rPh sb="9" eb="10">
      <t>カイ</t>
    </rPh>
    <phoneticPr fontId="3"/>
  </si>
  <si>
    <t>地盤工学会</t>
    <rPh sb="0" eb="2">
      <t>ジバン</t>
    </rPh>
    <rPh sb="2" eb="4">
      <t>コウガク</t>
    </rPh>
    <rPh sb="4" eb="5">
      <t>カイ</t>
    </rPh>
    <phoneticPr fontId="3"/>
  </si>
  <si>
    <t>全国上下水道コンサルタント協会</t>
    <rPh sb="0" eb="2">
      <t>ゼンコク</t>
    </rPh>
    <rPh sb="2" eb="3">
      <t>ジョウ</t>
    </rPh>
    <rPh sb="3" eb="5">
      <t>ゲスイ</t>
    </rPh>
    <rPh sb="5" eb="6">
      <t>ドウ</t>
    </rPh>
    <rPh sb="13" eb="15">
      <t>キョウカイ</t>
    </rPh>
    <phoneticPr fontId="3"/>
  </si>
  <si>
    <t>森林・自然環境技術者教育会</t>
    <rPh sb="0" eb="2">
      <t>シンリン</t>
    </rPh>
    <rPh sb="3" eb="5">
      <t>シゼン</t>
    </rPh>
    <rPh sb="5" eb="7">
      <t>カンキョウ</t>
    </rPh>
    <rPh sb="7" eb="10">
      <t>ギジュツシャ</t>
    </rPh>
    <rPh sb="10" eb="12">
      <t>キョウイク</t>
    </rPh>
    <rPh sb="12" eb="13">
      <t>カイ</t>
    </rPh>
    <phoneticPr fontId="3"/>
  </si>
  <si>
    <t>全国測量設計業協会連合会</t>
    <rPh sb="0" eb="2">
      <t>ゼンコク</t>
    </rPh>
    <rPh sb="2" eb="4">
      <t>ソクリョウ</t>
    </rPh>
    <rPh sb="4" eb="6">
      <t>セッケイ</t>
    </rPh>
    <rPh sb="6" eb="7">
      <t>ギョウ</t>
    </rPh>
    <rPh sb="7" eb="9">
      <t>キョウカイ</t>
    </rPh>
    <rPh sb="9" eb="12">
      <t>レンゴウカイ</t>
    </rPh>
    <phoneticPr fontId="3"/>
  </si>
  <si>
    <t>全国土木施工管理技士会連合会</t>
    <rPh sb="0" eb="2">
      <t>ゼンコク</t>
    </rPh>
    <rPh sb="2" eb="4">
      <t>ドボク</t>
    </rPh>
    <rPh sb="4" eb="6">
      <t>セコウ</t>
    </rPh>
    <rPh sb="6" eb="8">
      <t>カンリ</t>
    </rPh>
    <rPh sb="8" eb="10">
      <t>ギシ</t>
    </rPh>
    <rPh sb="10" eb="11">
      <t>カイ</t>
    </rPh>
    <rPh sb="11" eb="14">
      <t>レンゴウカイ</t>
    </rPh>
    <phoneticPr fontId="3"/>
  </si>
  <si>
    <t>土木学会</t>
    <rPh sb="0" eb="2">
      <t>ドボク</t>
    </rPh>
    <rPh sb="2" eb="4">
      <t>ガッカイ</t>
    </rPh>
    <phoneticPr fontId="3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</si>
  <si>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3"/>
  </si>
  <si>
    <t>日本環境アセスメント協会</t>
    <rPh sb="0" eb="2">
      <t>ニホン</t>
    </rPh>
    <rPh sb="2" eb="4">
      <t>カンキョウ</t>
    </rPh>
    <rPh sb="10" eb="12">
      <t>キョウカイ</t>
    </rPh>
    <phoneticPr fontId="3"/>
  </si>
  <si>
    <t>日本コンクリート工学会</t>
    <rPh sb="0" eb="2">
      <t>ニホン</t>
    </rPh>
    <rPh sb="8" eb="10">
      <t>コウガク</t>
    </rPh>
    <rPh sb="10" eb="11">
      <t>カイ</t>
    </rPh>
    <phoneticPr fontId="3"/>
  </si>
  <si>
    <t>日本建築士会連合会</t>
    <rPh sb="0" eb="2">
      <t>ニホン</t>
    </rPh>
    <rPh sb="2" eb="4">
      <t>ケンチク</t>
    </rPh>
    <rPh sb="4" eb="5">
      <t>シ</t>
    </rPh>
    <rPh sb="5" eb="6">
      <t>カイ</t>
    </rPh>
    <rPh sb="6" eb="9">
      <t>レンゴウカイ</t>
    </rPh>
    <phoneticPr fontId="3"/>
  </si>
  <si>
    <t>日本造園学会</t>
    <rPh sb="0" eb="2">
      <t>ニホン</t>
    </rPh>
    <rPh sb="2" eb="4">
      <t>ゾウエン</t>
    </rPh>
    <rPh sb="4" eb="5">
      <t>ガッカイ</t>
    </rPh>
    <rPh sb="5" eb="6">
      <t>カイ</t>
    </rPh>
    <phoneticPr fontId="3"/>
  </si>
  <si>
    <t>日本都市計画学会</t>
    <rPh sb="0" eb="2">
      <t>ニホン</t>
    </rPh>
    <rPh sb="2" eb="4">
      <t>トシ</t>
    </rPh>
    <rPh sb="4" eb="6">
      <t>ケイカク</t>
    </rPh>
    <rPh sb="6" eb="8">
      <t>ガッカイ</t>
    </rPh>
    <phoneticPr fontId="3"/>
  </si>
  <si>
    <t>農業農村工学会</t>
    <rPh sb="0" eb="2">
      <t>ノウギョウ</t>
    </rPh>
    <rPh sb="2" eb="4">
      <t>ノウソン</t>
    </rPh>
    <rPh sb="4" eb="5">
      <t>コウ</t>
    </rPh>
    <rPh sb="5" eb="7">
      <t>ガッカイ</t>
    </rPh>
    <phoneticPr fontId="3"/>
  </si>
  <si>
    <t>保有資格</t>
  </si>
  <si>
    <t>　</t>
    <phoneticPr fontId="3"/>
  </si>
  <si>
    <t>～</t>
    <phoneticPr fontId="3"/>
  </si>
  <si>
    <t>担当技術者及び照査技術者ともに複数配置</t>
  </si>
  <si>
    <t>担当技術者又は照査技術者が複数配置</t>
  </si>
  <si>
    <t>上記以外</t>
  </si>
  <si>
    <t>自己採点表（特別簡易型）</t>
    <rPh sb="0" eb="2">
      <t>ジコ</t>
    </rPh>
    <rPh sb="2" eb="4">
      <t>サイテン</t>
    </rPh>
    <rPh sb="4" eb="5">
      <t>ヒョウ</t>
    </rPh>
    <rPh sb="6" eb="8">
      <t>トクベツ</t>
    </rPh>
    <rPh sb="8" eb="11">
      <t>カンイガタ</t>
    </rPh>
    <phoneticPr fontId="3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</si>
  <si>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3"/>
  </si>
  <si>
    <t>自己採点表（標準型）</t>
    <rPh sb="0" eb="2">
      <t>ジコ</t>
    </rPh>
    <rPh sb="2" eb="4">
      <t>サイテン</t>
    </rPh>
    <rPh sb="4" eb="5">
      <t>ヒョウ</t>
    </rPh>
    <rPh sb="6" eb="8">
      <t>ヒョウジュン</t>
    </rPh>
    <rPh sb="8" eb="9">
      <t>ガタ</t>
    </rPh>
    <phoneticPr fontId="3"/>
  </si>
  <si>
    <t>管理技術者が複数提出された場合の比較表</t>
    <rPh sb="0" eb="2">
      <t>カンリ</t>
    </rPh>
    <rPh sb="2" eb="5">
      <t>ギジュツシャ</t>
    </rPh>
    <rPh sb="6" eb="8">
      <t>フクスウ</t>
    </rPh>
    <rPh sb="8" eb="10">
      <t>テイシュツ</t>
    </rPh>
    <rPh sb="13" eb="15">
      <t>バアイ</t>
    </rPh>
    <rPh sb="16" eb="18">
      <t>ヒカク</t>
    </rPh>
    <rPh sb="18" eb="19">
      <t>ヒョウ</t>
    </rPh>
    <phoneticPr fontId="3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</si>
  <si>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3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</si>
  <si>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3"/>
  </si>
  <si>
    <t>自己採点合計</t>
    <rPh sb="0" eb="2">
      <t>ジコ</t>
    </rPh>
    <rPh sb="2" eb="4">
      <t>サイテン</t>
    </rPh>
    <rPh sb="4" eb="6">
      <t>ゴウケイ</t>
    </rPh>
    <phoneticPr fontId="3"/>
  </si>
  <si>
    <t>様式第２－１号用</t>
    <rPh sb="0" eb="2">
      <t>ヨウシキ</t>
    </rPh>
    <rPh sb="2" eb="3">
      <t>ダイ</t>
    </rPh>
    <rPh sb="6" eb="7">
      <t>ゴウ</t>
    </rPh>
    <rPh sb="7" eb="8">
      <t>ヨウ</t>
    </rPh>
    <phoneticPr fontId="3"/>
  </si>
  <si>
    <t>様式第２－２号用</t>
    <rPh sb="0" eb="2">
      <t>ヨウシキ</t>
    </rPh>
    <rPh sb="2" eb="3">
      <t>ダイ</t>
    </rPh>
    <rPh sb="6" eb="7">
      <t>ゴウ</t>
    </rPh>
    <rPh sb="7" eb="8">
      <t>ヨウ</t>
    </rPh>
    <phoneticPr fontId="3"/>
  </si>
  <si>
    <t>様式第２－３号用</t>
    <rPh sb="0" eb="2">
      <t>ヨウシキ</t>
    </rPh>
    <rPh sb="2" eb="3">
      <t>ダイ</t>
    </rPh>
    <rPh sb="6" eb="7">
      <t>ゴウ</t>
    </rPh>
    <rPh sb="7" eb="8">
      <t>ヨウ</t>
    </rPh>
    <phoneticPr fontId="3"/>
  </si>
  <si>
    <t>建設業振興基金</t>
    <rPh sb="0" eb="2">
      <t>ケンセツ</t>
    </rPh>
    <rPh sb="2" eb="3">
      <t>ギョウ</t>
    </rPh>
    <rPh sb="3" eb="5">
      <t>シンコウ</t>
    </rPh>
    <rPh sb="5" eb="7">
      <t>キキン</t>
    </rPh>
    <phoneticPr fontId="3"/>
  </si>
  <si>
    <t>交通工学研究会</t>
    <rPh sb="0" eb="2">
      <t>コウツウ</t>
    </rPh>
    <rPh sb="2" eb="4">
      <t>コウガク</t>
    </rPh>
    <rPh sb="4" eb="7">
      <t>ケンキュウカイ</t>
    </rPh>
    <phoneticPr fontId="3"/>
  </si>
  <si>
    <r>
      <rPr>
        <sz val="9"/>
        <color indexed="10"/>
        <rFont val="HG丸ｺﾞｼｯｸM-PRO"/>
        <family val="3"/>
        <charset val="128"/>
      </rPr>
      <t>○○資格（○○部門）</t>
    </r>
    <r>
      <rPr>
        <sz val="9"/>
        <rFont val="HG丸ｺﾞｼｯｸM-PRO"/>
        <family val="3"/>
        <charset val="128"/>
      </rPr>
      <t>を有する</t>
    </r>
    <phoneticPr fontId="3"/>
  </si>
  <si>
    <r>
      <rPr>
        <sz val="9"/>
        <color indexed="10"/>
        <rFont val="HG丸ｺﾞｼｯｸM-PRO"/>
        <family val="3"/>
        <charset val="128"/>
      </rPr>
      <t>○○資格（○○部門）</t>
    </r>
    <r>
      <rPr>
        <sz val="9"/>
        <rFont val="HG丸ｺﾞｼｯｸM-PRO"/>
        <family val="3"/>
        <charset val="128"/>
      </rPr>
      <t>を有する</t>
    </r>
    <phoneticPr fontId="3"/>
  </si>
  <si>
    <r>
      <rPr>
        <sz val="9"/>
        <color indexed="10"/>
        <rFont val="HG丸ｺﾞｼｯｸM-PRO"/>
        <family val="3"/>
        <charset val="128"/>
      </rPr>
      <t>○○資格（○○部門）</t>
    </r>
    <r>
      <rPr>
        <sz val="9"/>
        <rFont val="HG丸ｺﾞｼｯｸM-PRO"/>
        <family val="3"/>
        <charset val="128"/>
      </rPr>
      <t>を有する</t>
    </r>
    <phoneticPr fontId="3"/>
  </si>
  <si>
    <r>
      <t>業務実施及び照査体制
業務分野：</t>
    </r>
    <r>
      <rPr>
        <sz val="9"/>
        <color indexed="10"/>
        <rFont val="HG丸ｺﾞｼｯｸM-PRO"/>
        <family val="3"/>
        <charset val="128"/>
      </rPr>
      <t>○○○○</t>
    </r>
    <rPh sb="11" eb="13">
      <t>ギョウム</t>
    </rPh>
    <rPh sb="13" eb="15">
      <t>ブンヤ</t>
    </rPh>
    <phoneticPr fontId="3"/>
  </si>
  <si>
    <t>様式第２－４号用</t>
    <rPh sb="0" eb="2">
      <t>ヨウシキ</t>
    </rPh>
    <rPh sb="2" eb="3">
      <t>ダイ</t>
    </rPh>
    <rPh sb="6" eb="7">
      <t>ゴウ</t>
    </rPh>
    <rPh sb="7" eb="8">
      <t>ヨウ</t>
    </rPh>
    <phoneticPr fontId="3"/>
  </si>
  <si>
    <r>
      <rPr>
        <sz val="9"/>
        <color indexed="10"/>
        <rFont val="HG丸ｺﾞｼｯｸM-PRO"/>
        <family val="3"/>
        <charset val="128"/>
      </rPr>
      <t>平成</t>
    </r>
    <r>
      <rPr>
        <sz val="9"/>
        <color indexed="10"/>
        <rFont val="HG丸ｺﾞｼｯｸM-PRO"/>
        <family val="3"/>
        <charset val="128"/>
      </rPr>
      <t>30</t>
    </r>
    <r>
      <rPr>
        <sz val="9"/>
        <color indexed="10"/>
        <rFont val="HG丸ｺﾞｼｯｸM-PRO"/>
        <family val="3"/>
        <charset val="128"/>
      </rPr>
      <t>年度の</t>
    </r>
    <r>
      <rPr>
        <sz val="9"/>
        <rFont val="HG丸ｺﾞｼｯｸM-PRO"/>
        <family val="3"/>
        <charset val="128"/>
      </rPr>
      <t xml:space="preserve">
継続教育（CPD）の取組み</t>
    </r>
    <phoneticPr fontId="3"/>
  </si>
  <si>
    <r>
      <rPr>
        <sz val="9"/>
        <color indexed="10"/>
        <rFont val="HG丸ｺﾞｼｯｸM-PRO"/>
        <family val="3"/>
        <charset val="128"/>
      </rPr>
      <t>令和元年度以降</t>
    </r>
    <r>
      <rPr>
        <sz val="9"/>
        <rFont val="HG丸ｺﾞｼｯｸM-PRO"/>
        <family val="3"/>
        <charset val="128"/>
      </rPr>
      <t>の同種業務3件の業務成績評定の平均点
同種業務：</t>
    </r>
    <r>
      <rPr>
        <sz val="9"/>
        <color indexed="10"/>
        <rFont val="HG丸ｺﾞｼｯｸM-PRO"/>
        <family val="3"/>
        <charset val="128"/>
      </rPr>
      <t>○○○○</t>
    </r>
    <r>
      <rPr>
        <sz val="9"/>
        <rFont val="HG丸ｺﾞｼｯｸM-PRO"/>
        <family val="3"/>
        <charset val="128"/>
      </rPr>
      <t>業務</t>
    </r>
    <rPh sb="0" eb="2">
      <t>レイワ</t>
    </rPh>
    <rPh sb="2" eb="3">
      <t>ガン</t>
    </rPh>
    <rPh sb="26" eb="28">
      <t>ドウシュ</t>
    </rPh>
    <rPh sb="28" eb="30">
      <t>ギョウム</t>
    </rPh>
    <rPh sb="35" eb="37">
      <t>ギョウム</t>
    </rPh>
    <phoneticPr fontId="3"/>
  </si>
  <si>
    <r>
      <rPr>
        <sz val="9"/>
        <color indexed="10"/>
        <rFont val="HG丸ｺﾞｼｯｸM-PRO"/>
        <family val="3"/>
        <charset val="128"/>
      </rPr>
      <t>令和元年度以降</t>
    </r>
    <r>
      <rPr>
        <sz val="9"/>
        <rFont val="HG丸ｺﾞｼｯｸM-PRO"/>
        <family val="3"/>
        <charset val="128"/>
      </rPr>
      <t>の同種業務分野での優良業務表彰等の有無
同種業務分野：</t>
    </r>
    <r>
      <rPr>
        <sz val="9"/>
        <color rgb="FFFF0000"/>
        <rFont val="HG丸ｺﾞｼｯｸM-PRO"/>
        <family val="3"/>
        <charset val="128"/>
      </rPr>
      <t>○○○○</t>
    </r>
    <r>
      <rPr>
        <sz val="9"/>
        <rFont val="HG丸ｺﾞｼｯｸM-PRO"/>
        <family val="3"/>
        <charset val="128"/>
      </rPr>
      <t>業務</t>
    </r>
    <rPh sb="0" eb="2">
      <t>レイワ</t>
    </rPh>
    <rPh sb="2" eb="3">
      <t>ガン</t>
    </rPh>
    <rPh sb="12" eb="14">
      <t>ブンヤ</t>
    </rPh>
    <rPh sb="16" eb="18">
      <t>ユウリョウ</t>
    </rPh>
    <rPh sb="18" eb="20">
      <t>ギョウム</t>
    </rPh>
    <rPh sb="20" eb="22">
      <t>ヒョウショウ</t>
    </rPh>
    <rPh sb="22" eb="23">
      <t>トウ</t>
    </rPh>
    <rPh sb="24" eb="26">
      <t>ウム</t>
    </rPh>
    <rPh sb="27" eb="29">
      <t>ドウシュ</t>
    </rPh>
    <rPh sb="29" eb="31">
      <t>ギョウム</t>
    </rPh>
    <rPh sb="31" eb="33">
      <t>ブンヤ</t>
    </rPh>
    <rPh sb="38" eb="40">
      <t>ギョウム</t>
    </rPh>
    <phoneticPr fontId="3"/>
  </si>
  <si>
    <r>
      <rPr>
        <sz val="9"/>
        <color indexed="10"/>
        <rFont val="HG丸ｺﾞｼｯｸM-PRO"/>
        <family val="3"/>
        <charset val="128"/>
      </rPr>
      <t>令和3年度の</t>
    </r>
    <r>
      <rPr>
        <sz val="9"/>
        <rFont val="HG丸ｺﾞｼｯｸM-PRO"/>
        <family val="3"/>
        <charset val="128"/>
      </rPr>
      <t xml:space="preserve">
継続教育（CPD）の取組み</t>
    </r>
    <rPh sb="0" eb="2">
      <t>レイワ</t>
    </rPh>
    <rPh sb="3" eb="5">
      <t>ネンド</t>
    </rPh>
    <phoneticPr fontId="3"/>
  </si>
  <si>
    <r>
      <rPr>
        <sz val="9"/>
        <color indexed="10"/>
        <rFont val="HG丸ｺﾞｼｯｸM-PRO"/>
        <family val="3"/>
        <charset val="128"/>
      </rPr>
      <t>令和元年度以降</t>
    </r>
    <r>
      <rPr>
        <sz val="9"/>
        <rFont val="HG丸ｺﾞｼｯｸM-PRO"/>
        <family val="3"/>
        <charset val="128"/>
      </rPr>
      <t>の同業務分野（部門）3件の業務成績評定の平均点
業務分野（部門）：</t>
    </r>
    <r>
      <rPr>
        <sz val="9"/>
        <color indexed="10"/>
        <rFont val="HG丸ｺﾞｼｯｸM-PRO"/>
        <family val="3"/>
        <charset val="128"/>
      </rPr>
      <t>○○○（○○部門）</t>
    </r>
    <rPh sb="0" eb="2">
      <t>レイワ</t>
    </rPh>
    <rPh sb="2" eb="3">
      <t>ガン</t>
    </rPh>
    <rPh sb="46" eb="48">
      <t>ブモン</t>
    </rPh>
    <phoneticPr fontId="3"/>
  </si>
  <si>
    <r>
      <rPr>
        <sz val="9"/>
        <color rgb="FFFF0000"/>
        <rFont val="HG丸ｺﾞｼｯｸM-PRO"/>
        <family val="3"/>
        <charset val="128"/>
      </rPr>
      <t>平成30年度以降</t>
    </r>
    <r>
      <rPr>
        <sz val="9"/>
        <rFont val="HG丸ｺﾞｼｯｸM-PRO"/>
        <family val="3"/>
        <charset val="128"/>
      </rPr>
      <t>の同業務分野での優秀建設技術者表彰等の有無
同業務分野：</t>
    </r>
    <r>
      <rPr>
        <sz val="9"/>
        <color rgb="FFFF0000"/>
        <rFont val="HG丸ｺﾞｼｯｸM-PRO"/>
        <family val="3"/>
        <charset val="128"/>
      </rPr>
      <t>○○○○</t>
    </r>
    <rPh sb="0" eb="2">
      <t>ヘイセイ</t>
    </rPh>
    <rPh sb="4" eb="6">
      <t>ネンド</t>
    </rPh>
    <rPh sb="6" eb="8">
      <t>イコウ</t>
    </rPh>
    <rPh sb="9" eb="12">
      <t>ドウギョウム</t>
    </rPh>
    <rPh sb="12" eb="14">
      <t>ブンヤ</t>
    </rPh>
    <rPh sb="16" eb="18">
      <t>ユウシュウ</t>
    </rPh>
    <rPh sb="18" eb="20">
      <t>ケンセツ</t>
    </rPh>
    <rPh sb="20" eb="23">
      <t>ギジュツシャ</t>
    </rPh>
    <rPh sb="23" eb="25">
      <t>ヒョウショウ</t>
    </rPh>
    <rPh sb="25" eb="26">
      <t>トウ</t>
    </rPh>
    <rPh sb="27" eb="29">
      <t>ウム</t>
    </rPh>
    <rPh sb="30" eb="33">
      <t>ドウギョウム</t>
    </rPh>
    <rPh sb="33" eb="35">
      <t>ブンヤ</t>
    </rPh>
    <phoneticPr fontId="3"/>
  </si>
  <si>
    <r>
      <rPr>
        <sz val="9"/>
        <color indexed="10"/>
        <rFont val="HG丸ｺﾞｼｯｸM-PRO"/>
        <family val="3"/>
        <charset val="128"/>
      </rPr>
      <t>平成24年度以降</t>
    </r>
    <r>
      <rPr>
        <sz val="9"/>
        <rFont val="HG丸ｺﾞｼｯｸM-PRO"/>
        <family val="3"/>
        <charset val="128"/>
      </rPr>
      <t>の同種業務の実績
同種業務：</t>
    </r>
    <r>
      <rPr>
        <sz val="9"/>
        <color indexed="10"/>
        <rFont val="HG丸ｺﾞｼｯｸM-PRO"/>
        <family val="3"/>
        <charset val="128"/>
      </rPr>
      <t>○○○○</t>
    </r>
    <r>
      <rPr>
        <sz val="9"/>
        <rFont val="HG丸ｺﾞｼｯｸM-PRO"/>
        <family val="3"/>
        <charset val="128"/>
      </rPr>
      <t>業務</t>
    </r>
    <phoneticPr fontId="3"/>
  </si>
  <si>
    <r>
      <rPr>
        <sz val="9"/>
        <color rgb="FFFF0000"/>
        <rFont val="HG丸ｺﾞｼｯｸM-PRO"/>
        <family val="3"/>
        <charset val="128"/>
      </rPr>
      <t>平成○年度以降</t>
    </r>
    <r>
      <rPr>
        <sz val="9"/>
        <rFont val="HG丸ｺﾞｼｯｸM-PRO"/>
        <family val="3"/>
        <charset val="128"/>
      </rPr>
      <t>に管理技術者としての実績あり</t>
    </r>
    <rPh sb="0" eb="2">
      <t>ヘイセイ</t>
    </rPh>
    <rPh sb="3" eb="5">
      <t>ネンド</t>
    </rPh>
    <rPh sb="5" eb="7">
      <t>イコウ</t>
    </rPh>
    <phoneticPr fontId="3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</si>
  <si>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3"/>
  </si>
  <si>
    <t>優良業務表彰の実績あり</t>
    <rPh sb="0" eb="2">
      <t>ユウリョウ</t>
    </rPh>
    <rPh sb="2" eb="4">
      <t>ギョウム</t>
    </rPh>
    <rPh sb="4" eb="6">
      <t>ヒョウショウ</t>
    </rPh>
    <rPh sb="7" eb="9">
      <t>ジッセキ</t>
    </rPh>
    <phoneticPr fontId="3"/>
  </si>
  <si>
    <t>表彰の実績なし</t>
    <rPh sb="0" eb="2">
      <t>ヒョウショウ</t>
    </rPh>
    <rPh sb="3" eb="5">
      <t>ジッセキ</t>
    </rPh>
    <phoneticPr fontId="3"/>
  </si>
  <si>
    <t>全日本建設技術協会</t>
    <rPh sb="0" eb="3">
      <t>ゼンニッポン</t>
    </rPh>
    <rPh sb="3" eb="5">
      <t>ケンセツ</t>
    </rPh>
    <rPh sb="5" eb="7">
      <t>ギジュツ</t>
    </rPh>
    <rPh sb="7" eb="9">
      <t>キョウカイ</t>
    </rPh>
    <phoneticPr fontId="3"/>
  </si>
  <si>
    <t>優秀建設技術者表彰</t>
    <rPh sb="0" eb="2">
      <t>ユウシュウ</t>
    </rPh>
    <rPh sb="2" eb="4">
      <t>ケンセツ</t>
    </rPh>
    <rPh sb="4" eb="6">
      <t>ギジュツ</t>
    </rPh>
    <rPh sb="6" eb="7">
      <t>シャ</t>
    </rPh>
    <rPh sb="7" eb="9">
      <t>ヒョウショウ</t>
    </rPh>
    <phoneticPr fontId="3"/>
  </si>
  <si>
    <t>広島高速道路公社等の表彰の実績あり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9">
      <t>トウ</t>
    </rPh>
    <rPh sb="10" eb="12">
      <t>ヒョウショウ</t>
    </rPh>
    <rPh sb="13" eb="15">
      <t>ジッセキ</t>
    </rPh>
    <phoneticPr fontId="3"/>
  </si>
  <si>
    <t>上記以外の表彰の実績あり</t>
    <rPh sb="2" eb="4">
      <t>イガイ</t>
    </rPh>
    <rPh sb="5" eb="7">
      <t>ヒョウショウ</t>
    </rPh>
    <rPh sb="8" eb="10">
      <t>ジッセキ</t>
    </rPh>
    <phoneticPr fontId="3"/>
  </si>
  <si>
    <r>
      <t>※</t>
    </r>
    <r>
      <rPr>
        <sz val="11"/>
        <color indexed="10"/>
        <rFont val="HGMaruGothicMPRO"/>
        <family val="3"/>
        <charset val="128"/>
      </rPr>
      <t>赤字</t>
    </r>
    <r>
      <rPr>
        <sz val="11"/>
        <rFont val="HGMaruGothicM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3"/>
  </si>
  <si>
    <r>
      <t>※</t>
    </r>
    <r>
      <rPr>
        <sz val="9"/>
        <color indexed="10"/>
        <rFont val="HGMaruGothicMPRO"/>
        <family val="3"/>
        <charset val="128"/>
      </rPr>
      <t>赤字</t>
    </r>
    <r>
      <rPr>
        <sz val="9"/>
        <rFont val="HGMaruGothicM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3"/>
  </si>
  <si>
    <r>
      <rPr>
        <sz val="9"/>
        <color rgb="FFFF0000"/>
        <rFont val="HG丸ｺﾞｼｯｸM-PRO"/>
        <family val="3"/>
        <charset val="128"/>
      </rPr>
      <t>平成○年度～平成○年度以降</t>
    </r>
    <r>
      <rPr>
        <sz val="9"/>
        <rFont val="HG丸ｺﾞｼｯｸM-PRO"/>
        <family val="3"/>
        <charset val="128"/>
      </rPr>
      <t>に管理技術者としての実績あり</t>
    </r>
    <rPh sb="0" eb="2">
      <t>ヘイセイ</t>
    </rPh>
    <rPh sb="3" eb="5">
      <t>ネンド</t>
    </rPh>
    <rPh sb="6" eb="8">
      <t>ヘイセイ</t>
    </rPh>
    <rPh sb="9" eb="11">
      <t>ネンド</t>
    </rPh>
    <rPh sb="11" eb="13">
      <t>イコウ</t>
    </rPh>
    <phoneticPr fontId="3"/>
  </si>
  <si>
    <r>
      <rPr>
        <sz val="9"/>
        <color indexed="10"/>
        <rFont val="HG丸ｺﾞｼｯｸM-PRO"/>
        <family val="3"/>
        <charset val="128"/>
      </rPr>
      <t>令和3年度の</t>
    </r>
    <r>
      <rPr>
        <sz val="9"/>
        <rFont val="HG丸ｺﾞｼｯｸM-PRO"/>
        <family val="3"/>
        <charset val="128"/>
      </rPr>
      <t xml:space="preserve">
継続教育（CPD）の取組み</t>
    </r>
    <rPh sb="0" eb="2">
      <t>レイワ</t>
    </rPh>
    <phoneticPr fontId="3"/>
  </si>
  <si>
    <r>
      <rPr>
        <sz val="9"/>
        <color indexed="10"/>
        <rFont val="HG丸ｺﾞｼｯｸM-PRO"/>
        <family val="3"/>
        <charset val="128"/>
      </rPr>
      <t>令和３年度の</t>
    </r>
    <r>
      <rPr>
        <sz val="9"/>
        <rFont val="HG丸ｺﾞｼｯｸM-PRO"/>
        <family val="3"/>
        <charset val="128"/>
      </rPr>
      <t xml:space="preserve">
継続教育（CPD）の取組み</t>
    </r>
    <rPh sb="0" eb="2">
      <t>レイワ</t>
    </rPh>
    <phoneticPr fontId="3"/>
  </si>
  <si>
    <t>迅速性</t>
    <rPh sb="0" eb="3">
      <t>ジンソクセイ</t>
    </rPh>
    <phoneticPr fontId="3"/>
  </si>
  <si>
    <t>業務実施場所</t>
    <rPh sb="4" eb="6">
      <t>バショ</t>
    </rPh>
    <phoneticPr fontId="3"/>
  </si>
  <si>
    <t>業務実施場所が広島市内</t>
    <rPh sb="0" eb="2">
      <t>ギョウム</t>
    </rPh>
    <rPh sb="2" eb="4">
      <t>ジッシ</t>
    </rPh>
    <rPh sb="4" eb="6">
      <t>バショ</t>
    </rPh>
    <rPh sb="7" eb="9">
      <t>ヒロシマ</t>
    </rPh>
    <rPh sb="9" eb="11">
      <t>シナイ</t>
    </rPh>
    <phoneticPr fontId="3"/>
  </si>
  <si>
    <t>業務実施場所が広島県内</t>
    <rPh sb="0" eb="2">
      <t>ギョウム</t>
    </rPh>
    <rPh sb="2" eb="4">
      <t>ジッシ</t>
    </rPh>
    <rPh sb="4" eb="6">
      <t>バショ</t>
    </rPh>
    <rPh sb="7" eb="9">
      <t>ヒロシマ</t>
    </rPh>
    <rPh sb="9" eb="11">
      <t>ケンナイ</t>
    </rPh>
    <phoneticPr fontId="3"/>
  </si>
  <si>
    <t>上記以外</t>
    <rPh sb="0" eb="2">
      <t>ジョウキ</t>
    </rPh>
    <rPh sb="2" eb="4">
      <t>イガイ</t>
    </rPh>
    <phoneticPr fontId="3"/>
  </si>
  <si>
    <t>令和4年度以降の同種業務3件の業務成績評定の平均点
同種業務：公共測量（水準測量）業務</t>
    <rPh sb="0" eb="2">
      <t>レイワ</t>
    </rPh>
    <rPh sb="26" eb="28">
      <t>ドウシュ</t>
    </rPh>
    <rPh sb="28" eb="30">
      <t>ギョウム</t>
    </rPh>
    <rPh sb="31" eb="33">
      <t>コウキョウ</t>
    </rPh>
    <rPh sb="33" eb="35">
      <t>ソクリョウ</t>
    </rPh>
    <rPh sb="36" eb="38">
      <t>スイジュン</t>
    </rPh>
    <rPh sb="38" eb="40">
      <t>ソクリョウ</t>
    </rPh>
    <rPh sb="41" eb="43">
      <t>ギョウム</t>
    </rPh>
    <phoneticPr fontId="3"/>
  </si>
  <si>
    <t>令和4年度以降の同種業務分野での優良業務表彰等の有無
同種業務分野：測量業務</t>
    <rPh sb="0" eb="2">
      <t>レイワ</t>
    </rPh>
    <rPh sb="12" eb="14">
      <t>ブンヤ</t>
    </rPh>
    <rPh sb="16" eb="18">
      <t>ユウリョウ</t>
    </rPh>
    <rPh sb="18" eb="20">
      <t>ギョウム</t>
    </rPh>
    <rPh sb="20" eb="22">
      <t>ヒョウショウ</t>
    </rPh>
    <rPh sb="22" eb="23">
      <t>トウ</t>
    </rPh>
    <rPh sb="24" eb="26">
      <t>ウム</t>
    </rPh>
    <rPh sb="27" eb="29">
      <t>ドウシュ</t>
    </rPh>
    <rPh sb="29" eb="31">
      <t>ギョウム</t>
    </rPh>
    <rPh sb="31" eb="33">
      <t>ブンヤ</t>
    </rPh>
    <rPh sb="34" eb="36">
      <t>ソクリョウ</t>
    </rPh>
    <rPh sb="36" eb="38">
      <t>ギョウム</t>
    </rPh>
    <phoneticPr fontId="3"/>
  </si>
  <si>
    <t>業務実施及び照査体制
同業務分野：測量業務</t>
    <rPh sb="11" eb="12">
      <t>ドウ</t>
    </rPh>
    <rPh sb="12" eb="14">
      <t>ギョウム</t>
    </rPh>
    <rPh sb="14" eb="16">
      <t>ブンヤ</t>
    </rPh>
    <phoneticPr fontId="3"/>
  </si>
  <si>
    <t>令和6年度の
継続教育（CPD）の取組み</t>
    <rPh sb="0" eb="2">
      <t>レイワ</t>
    </rPh>
    <rPh sb="3" eb="5">
      <t>ネンド</t>
    </rPh>
    <phoneticPr fontId="3"/>
  </si>
  <si>
    <t>平成27年度以降の同種業務の実績
同種業務：公共測量（水準測量）業務</t>
    <phoneticPr fontId="3"/>
  </si>
  <si>
    <t>令和2年度以降に管理技術者としての実績あり</t>
    <rPh sb="0" eb="2">
      <t>レイワ</t>
    </rPh>
    <rPh sb="3" eb="5">
      <t>ネンド</t>
    </rPh>
    <rPh sb="5" eb="7">
      <t>イコウ</t>
    </rPh>
    <phoneticPr fontId="3"/>
  </si>
  <si>
    <t>平成27年度～令和元年度以降に管理技術者としての実績あり</t>
    <rPh sb="0" eb="2">
      <t>ヘイセイ</t>
    </rPh>
    <rPh sb="4" eb="6">
      <t>ネンド</t>
    </rPh>
    <rPh sb="7" eb="9">
      <t>レイワ</t>
    </rPh>
    <rPh sb="9" eb="11">
      <t>ガンネン</t>
    </rPh>
    <rPh sb="10" eb="12">
      <t>ネンド</t>
    </rPh>
    <rPh sb="12" eb="14">
      <t>イコウ</t>
    </rPh>
    <phoneticPr fontId="3"/>
  </si>
  <si>
    <t>令和４年度以降の同業務分野（部門）3件の業務成績評定の平均点
業務分野（部門）：測量業務（測量一般部門）</t>
    <rPh sb="0" eb="2">
      <t>レイワ</t>
    </rPh>
    <phoneticPr fontId="3"/>
  </si>
  <si>
    <t>令和3年度以降の同業務分野での優秀建設技術者表彰等の有無
同業務分野：測量業務</t>
    <rPh sb="0" eb="2">
      <t>レイワ</t>
    </rPh>
    <rPh sb="3" eb="5">
      <t>ネンド</t>
    </rPh>
    <rPh sb="5" eb="7">
      <t>イコウ</t>
    </rPh>
    <rPh sb="8" eb="11">
      <t>ドウギョウム</t>
    </rPh>
    <rPh sb="11" eb="13">
      <t>ブンヤ</t>
    </rPh>
    <rPh sb="15" eb="17">
      <t>ユウシュウ</t>
    </rPh>
    <rPh sb="17" eb="19">
      <t>ケンセツ</t>
    </rPh>
    <rPh sb="19" eb="22">
      <t>ギジュツシャ</t>
    </rPh>
    <rPh sb="22" eb="24">
      <t>ヒョウショウ</t>
    </rPh>
    <rPh sb="24" eb="25">
      <t>トウ</t>
    </rPh>
    <rPh sb="26" eb="28">
      <t>ウム</t>
    </rPh>
    <rPh sb="29" eb="32">
      <t>ドウギョウム</t>
    </rPh>
    <rPh sb="32" eb="34">
      <t>ブンヤ</t>
    </rPh>
    <phoneticPr fontId="3"/>
  </si>
  <si>
    <t>測量士を有する</t>
    <phoneticPr fontId="3"/>
  </si>
  <si>
    <t>測量士補を有する</t>
    <phoneticPr fontId="3"/>
  </si>
  <si>
    <t>令和6年度の
継続教育（CPD）の取組み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</si>
</sst>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name val="HGMaruGothicMPRO"/>
      <family val="2"/>
      <charset val="128"/>
    </font>
    <font>
      <sz val="11"/>
      <name val="HGMaruGothicMPRO"/>
      <family val="2"/>
      <charset val="128"/>
    </font>
    <font>
      <sz val="11"/>
      <name val="HGMaruGothicMPRO"/>
      <family val="3"/>
      <charset val="128"/>
    </font>
    <font>
      <i/>
      <sz val="11"/>
      <color rgb="FFFF0000"/>
      <name val="HGMaruGothicMPRO"/>
      <family val="3"/>
      <charset val="128"/>
    </font>
    <font>
      <sz val="8"/>
      <name val="HGMaruGothicMPRO"/>
      <family val="3"/>
      <charset val="128"/>
    </font>
    <font>
      <sz val="9"/>
      <name val="HGMaruGothicMPRO"/>
      <family val="3"/>
      <charset val="128"/>
    </font>
    <font>
      <b/>
      <i/>
      <sz val="11"/>
      <color rgb="FFFF0000"/>
      <name val="HGMaruGothicMPRO"/>
      <family val="3"/>
      <charset val="128"/>
    </font>
    <font>
      <sz val="11"/>
      <color indexed="10"/>
      <name val="HGMaruGothicMPRO"/>
      <family val="3"/>
      <charset val="128"/>
    </font>
    <font>
      <i/>
      <sz val="9"/>
      <color rgb="FFFF0000"/>
      <name val="HGMaruGothicMPRO"/>
      <family val="3"/>
      <charset val="128"/>
    </font>
    <font>
      <b/>
      <i/>
      <sz val="9"/>
      <color rgb="FFFF0000"/>
      <name val="HGMaruGothicMPRO"/>
      <family val="3"/>
      <charset val="128"/>
    </font>
    <font>
      <sz val="9"/>
      <color indexed="10"/>
      <name val="HGMaruGothicMPRO"/>
      <family val="3"/>
      <charset val="128"/>
    </font>
    <font>
      <sz val="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2" fontId="2" fillId="0" borderId="1">
      <alignment horizontal="right"/>
    </xf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</cellStyleXfs>
  <cellXfs count="28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shrinkToFit="1"/>
    </xf>
    <xf numFmtId="0" fontId="4" fillId="0" borderId="10" xfId="0" applyFont="1" applyBorder="1" applyAlignment="1" applyProtection="1">
      <alignment vertical="top"/>
      <protection locked="0"/>
    </xf>
    <xf numFmtId="0" fontId="4" fillId="2" borderId="13" xfId="0" applyFont="1" applyFill="1" applyBorder="1" applyAlignment="1">
      <alignment horizontal="left" vertical="center" wrapText="1"/>
    </xf>
    <xf numFmtId="0" fontId="4" fillId="0" borderId="8" xfId="0" applyFont="1" applyBorder="1" applyProtection="1"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4" fillId="0" borderId="5" xfId="0" applyFont="1" applyBorder="1" applyProtection="1">
      <protection locked="0"/>
    </xf>
    <xf numFmtId="0" fontId="4" fillId="2" borderId="0" xfId="0" applyFont="1" applyFill="1" applyAlignment="1">
      <alignment vertical="center"/>
    </xf>
    <xf numFmtId="0" fontId="4" fillId="0" borderId="8" xfId="0" applyFont="1" applyBorder="1" applyAlignment="1" applyProtection="1">
      <alignment vertical="top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3" fillId="0" borderId="0" xfId="0" applyFont="1"/>
    <xf numFmtId="0" fontId="2" fillId="0" borderId="0" xfId="0" applyFont="1"/>
    <xf numFmtId="176" fontId="6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textRotation="255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8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vertical="top"/>
      <protection locked="0"/>
    </xf>
    <xf numFmtId="0" fontId="21" fillId="0" borderId="8" xfId="0" applyFont="1" applyBorder="1" applyProtection="1">
      <protection locked="0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5" xfId="0" applyFont="1" applyBorder="1" applyProtection="1">
      <protection locked="0"/>
    </xf>
    <xf numFmtId="0" fontId="21" fillId="0" borderId="5" xfId="0" applyFont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horizontal="right" vertical="center"/>
      <protection locked="0"/>
    </xf>
    <xf numFmtId="0" fontId="4" fillId="0" borderId="6" xfId="0" applyFont="1" applyBorder="1" applyProtection="1"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19" fillId="0" borderId="0" xfId="0" applyFont="1"/>
    <xf numFmtId="0" fontId="4" fillId="0" borderId="0" xfId="0" applyFont="1"/>
    <xf numFmtId="179" fontId="1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vertical="center" wrapText="1"/>
    </xf>
    <xf numFmtId="0" fontId="6" fillId="0" borderId="6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23" fillId="0" borderId="6" xfId="0" applyFont="1" applyBorder="1" applyAlignment="1" applyProtection="1">
      <alignment horizontal="right"/>
      <protection locked="0"/>
    </xf>
    <xf numFmtId="0" fontId="4" fillId="0" borderId="0" xfId="0" applyFont="1" applyAlignment="1">
      <alignment vertical="top"/>
    </xf>
    <xf numFmtId="0" fontId="4" fillId="0" borderId="9" xfId="0" applyFont="1" applyBorder="1" applyAlignment="1">
      <alignment vertical="top"/>
    </xf>
    <xf numFmtId="0" fontId="9" fillId="0" borderId="13" xfId="0" applyFont="1" applyBorder="1" applyAlignment="1">
      <alignment horizontal="left" vertical="center" shrinkToFit="1"/>
    </xf>
    <xf numFmtId="0" fontId="21" fillId="0" borderId="8" xfId="0" applyFont="1" applyBorder="1" applyAlignment="1" applyProtection="1">
      <alignment vertical="top"/>
      <protection locked="0"/>
    </xf>
    <xf numFmtId="0" fontId="1" fillId="0" borderId="0" xfId="0" applyFont="1"/>
    <xf numFmtId="0" fontId="4" fillId="0" borderId="0" xfId="0" applyFont="1" applyAlignment="1">
      <alignment horizontal="left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8" fillId="0" borderId="11" xfId="0" applyFont="1" applyBorder="1" applyAlignment="1" applyProtection="1">
      <alignment horizontal="left" vertical="center" shrinkToFit="1"/>
      <protection locked="0"/>
    </xf>
    <xf numFmtId="0" fontId="28" fillId="0" borderId="12" xfId="0" applyFont="1" applyBorder="1" applyAlignment="1" applyProtection="1">
      <alignment horizontal="left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28" fillId="0" borderId="15" xfId="0" applyFont="1" applyBorder="1" applyAlignment="1" applyProtection="1">
      <alignment horizontal="center" vertical="center" shrinkToFit="1"/>
      <protection locked="0"/>
    </xf>
    <xf numFmtId="180" fontId="30" fillId="3" borderId="14" xfId="0" applyNumberFormat="1" applyFont="1" applyFill="1" applyBorder="1" applyAlignment="1" applyProtection="1">
      <alignment horizontal="center" vertical="center" shrinkToFit="1"/>
      <protection locked="0"/>
    </xf>
    <xf numFmtId="180" fontId="30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6" xfId="0" applyFont="1" applyBorder="1" applyAlignment="1" applyProtection="1">
      <alignment horizontal="left" vertical="center" shrinkToFit="1"/>
      <protection locked="0"/>
    </xf>
    <xf numFmtId="0" fontId="28" fillId="4" borderId="17" xfId="0" applyFont="1" applyFill="1" applyBorder="1" applyAlignment="1" applyProtection="1">
      <alignment horizontal="center" vertical="center" shrinkToFit="1"/>
      <protection locked="0"/>
    </xf>
    <xf numFmtId="180" fontId="28" fillId="0" borderId="0" xfId="0" applyNumberFormat="1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1" fillId="0" borderId="12" xfId="0" applyFont="1" applyBorder="1" applyAlignment="1" applyProtection="1">
      <alignment horizontal="left" vertical="center" shrinkToFit="1"/>
      <protection locked="0"/>
    </xf>
    <xf numFmtId="180" fontId="31" fillId="3" borderId="14" xfId="0" applyNumberFormat="1" applyFont="1" applyFill="1" applyBorder="1" applyAlignment="1" applyProtection="1">
      <alignment horizontal="center" vertical="center" shrinkToFit="1"/>
      <protection locked="0"/>
    </xf>
    <xf numFmtId="180" fontId="31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6" xfId="0" applyFont="1" applyBorder="1" applyAlignment="1" applyProtection="1">
      <alignment horizontal="left" vertical="center" shrinkToFit="1"/>
      <protection locked="0"/>
    </xf>
    <xf numFmtId="0" fontId="31" fillId="4" borderId="17" xfId="0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Alignment="1" applyProtection="1">
      <alignment vertical="center"/>
      <protection locked="0"/>
    </xf>
    <xf numFmtId="180" fontId="31" fillId="0" borderId="0" xfId="0" applyNumberFormat="1" applyFont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vertical="center"/>
      <protection locked="0"/>
    </xf>
    <xf numFmtId="0" fontId="28" fillId="0" borderId="12" xfId="0" applyFont="1" applyBorder="1" applyAlignment="1" applyProtection="1">
      <alignment horizontal="center" vertical="center" shrinkToFit="1"/>
      <protection locked="0"/>
    </xf>
    <xf numFmtId="0" fontId="28" fillId="0" borderId="16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>
      <alignment horizontal="left" vertical="center" shrinkToFit="1"/>
    </xf>
    <xf numFmtId="0" fontId="2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9" fontId="4" fillId="5" borderId="1" xfId="0" applyNumberFormat="1" applyFont="1" applyFill="1" applyBorder="1" applyAlignment="1">
      <alignment horizontal="center" vertical="center"/>
    </xf>
    <xf numFmtId="180" fontId="0" fillId="3" borderId="6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center"/>
    </xf>
    <xf numFmtId="179" fontId="0" fillId="0" borderId="0" xfId="0" applyNumberFormat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left" vertical="center"/>
    </xf>
    <xf numFmtId="179" fontId="4" fillId="0" borderId="19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79" fontId="4" fillId="5" borderId="20" xfId="0" applyNumberFormat="1" applyFont="1" applyFill="1" applyBorder="1" applyAlignment="1">
      <alignment horizontal="center" vertical="center"/>
    </xf>
    <xf numFmtId="179" fontId="0" fillId="5" borderId="21" xfId="0" applyNumberFormat="1" applyFill="1" applyBorder="1"/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28" fillId="0" borderId="12" xfId="0" applyFont="1" applyBorder="1" applyAlignment="1" applyProtection="1">
      <alignment horizontal="left" vertical="center" shrinkToFit="1"/>
      <protection locked="0"/>
    </xf>
    <xf numFmtId="180" fontId="28" fillId="3" borderId="14" xfId="0" applyNumberFormat="1" applyFont="1" applyFill="1" applyBorder="1" applyAlignment="1" applyProtection="1">
      <alignment horizontal="center" vertical="center"/>
      <protection locked="0"/>
    </xf>
    <xf numFmtId="180" fontId="28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>
      <alignment horizontal="left" vertical="center" shrinkToFit="1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179" fontId="4" fillId="5" borderId="21" xfId="0" applyNumberFormat="1" applyFont="1" applyFill="1" applyBorder="1" applyAlignment="1">
      <alignment horizontal="center" vertical="center"/>
    </xf>
    <xf numFmtId="179" fontId="4" fillId="5" borderId="24" xfId="0" applyNumberFormat="1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vertical="center" shrinkToFit="1"/>
      <protection locked="0"/>
    </xf>
    <xf numFmtId="0" fontId="28" fillId="3" borderId="14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180" fontId="0" fillId="3" borderId="0" xfId="0" applyNumberFormat="1" applyFill="1" applyAlignment="1" applyProtection="1">
      <alignment horizontal="center" shrinkToFit="1"/>
      <protection locked="0"/>
    </xf>
    <xf numFmtId="180" fontId="29" fillId="0" borderId="14" xfId="0" applyNumberFormat="1" applyFont="1" applyBorder="1" applyAlignment="1" applyProtection="1">
      <alignment horizontal="center" vertical="center"/>
      <protection locked="0"/>
    </xf>
    <xf numFmtId="180" fontId="29" fillId="0" borderId="15" xfId="0" applyNumberFormat="1" applyFont="1" applyBorder="1" applyAlignment="1" applyProtection="1">
      <alignment horizontal="center" vertical="center"/>
      <protection locked="0"/>
    </xf>
    <xf numFmtId="181" fontId="4" fillId="0" borderId="13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179" fontId="29" fillId="0" borderId="25" xfId="0" applyNumberFormat="1" applyFont="1" applyBorder="1" applyAlignment="1" applyProtection="1">
      <alignment horizontal="center" vertical="center"/>
      <protection locked="0"/>
    </xf>
    <xf numFmtId="179" fontId="29" fillId="0" borderId="26" xfId="0" applyNumberFormat="1" applyFont="1" applyBorder="1" applyAlignment="1" applyProtection="1">
      <alignment horizontal="center" vertical="center"/>
      <protection locked="0"/>
    </xf>
    <xf numFmtId="179" fontId="29" fillId="0" borderId="27" xfId="0" applyNumberFormat="1" applyFont="1" applyBorder="1" applyAlignment="1" applyProtection="1">
      <alignment horizontal="center" vertical="center"/>
      <protection locked="0"/>
    </xf>
    <xf numFmtId="179" fontId="29" fillId="0" borderId="14" xfId="0" applyNumberFormat="1" applyFont="1" applyBorder="1" applyAlignment="1" applyProtection="1">
      <alignment horizontal="center" vertical="center"/>
      <protection locked="0"/>
    </xf>
    <xf numFmtId="179" fontId="29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 shrinkToFit="1"/>
      <protection locked="0"/>
    </xf>
    <xf numFmtId="0" fontId="31" fillId="0" borderId="16" xfId="0" applyFont="1" applyBorder="1" applyAlignment="1" applyProtection="1">
      <alignment horizontal="left" vertical="center" wrapText="1" shrinkToFit="1"/>
      <protection locked="0"/>
    </xf>
    <xf numFmtId="0" fontId="31" fillId="0" borderId="28" xfId="0" applyFont="1" applyBorder="1" applyAlignment="1" applyProtection="1">
      <alignment horizontal="left" vertical="center" wrapText="1" shrinkToFit="1"/>
      <protection locked="0"/>
    </xf>
    <xf numFmtId="0" fontId="31" fillId="0" borderId="29" xfId="0" applyFont="1" applyBorder="1" applyAlignment="1" applyProtection="1">
      <alignment horizontal="left" vertical="center" wrapText="1" shrinkToFit="1"/>
      <protection locked="0"/>
    </xf>
    <xf numFmtId="180" fontId="28" fillId="3" borderId="30" xfId="0" applyNumberFormat="1" applyFont="1" applyFill="1" applyBorder="1" applyAlignment="1" applyProtection="1">
      <alignment horizontal="center" vertical="center"/>
      <protection locked="0"/>
    </xf>
    <xf numFmtId="180" fontId="28" fillId="3" borderId="31" xfId="0" applyNumberFormat="1" applyFont="1" applyFill="1" applyBorder="1" applyAlignment="1" applyProtection="1">
      <alignment horizontal="center" vertical="center"/>
      <protection locked="0"/>
    </xf>
    <xf numFmtId="180" fontId="28" fillId="3" borderId="32" xfId="0" applyNumberFormat="1" applyFont="1" applyFill="1" applyBorder="1" applyAlignment="1" applyProtection="1">
      <alignment horizontal="center" vertical="center"/>
      <protection locked="0"/>
    </xf>
    <xf numFmtId="180" fontId="28" fillId="3" borderId="33" xfId="0" applyNumberFormat="1" applyFont="1" applyFill="1" applyBorder="1" applyAlignment="1" applyProtection="1">
      <alignment horizontal="center" vertical="center"/>
      <protection locked="0"/>
    </xf>
    <xf numFmtId="180" fontId="28" fillId="3" borderId="0" xfId="0" applyNumberFormat="1" applyFont="1" applyFill="1" applyAlignment="1" applyProtection="1">
      <alignment horizontal="center" vertical="center"/>
      <protection locked="0"/>
    </xf>
    <xf numFmtId="180" fontId="28" fillId="3" borderId="34" xfId="0" applyNumberFormat="1" applyFont="1" applyFill="1" applyBorder="1" applyAlignment="1" applyProtection="1">
      <alignment horizontal="center" vertical="center"/>
      <protection locked="0"/>
    </xf>
    <xf numFmtId="180" fontId="28" fillId="3" borderId="35" xfId="0" applyNumberFormat="1" applyFont="1" applyFill="1" applyBorder="1" applyAlignment="1" applyProtection="1">
      <alignment horizontal="center" vertical="center"/>
      <protection locked="0"/>
    </xf>
    <xf numFmtId="180" fontId="28" fillId="3" borderId="13" xfId="0" applyNumberFormat="1" applyFont="1" applyFill="1" applyBorder="1" applyAlignment="1" applyProtection="1">
      <alignment horizontal="center" vertical="center"/>
      <protection locked="0"/>
    </xf>
    <xf numFmtId="180" fontId="28" fillId="3" borderId="36" xfId="0" applyNumberFormat="1" applyFont="1" applyFill="1" applyBorder="1" applyAlignment="1" applyProtection="1">
      <alignment horizontal="center" vertical="center"/>
      <protection locked="0"/>
    </xf>
    <xf numFmtId="180" fontId="28" fillId="3" borderId="37" xfId="0" applyNumberFormat="1" applyFont="1" applyFill="1" applyBorder="1" applyAlignment="1" applyProtection="1">
      <alignment horizontal="center" vertical="center"/>
      <protection locked="0"/>
    </xf>
    <xf numFmtId="180" fontId="28" fillId="3" borderId="38" xfId="0" applyNumberFormat="1" applyFont="1" applyFill="1" applyBorder="1" applyAlignment="1" applyProtection="1">
      <alignment horizontal="center" vertical="center"/>
      <protection locked="0"/>
    </xf>
    <xf numFmtId="180" fontId="28" fillId="3" borderId="39" xfId="0" applyNumberFormat="1" applyFont="1" applyFill="1" applyBorder="1" applyAlignment="1" applyProtection="1">
      <alignment horizontal="center" vertical="center"/>
      <protection locked="0"/>
    </xf>
    <xf numFmtId="180" fontId="28" fillId="3" borderId="40" xfId="0" applyNumberFormat="1" applyFont="1" applyFill="1" applyBorder="1" applyAlignment="1" applyProtection="1">
      <alignment horizontal="center" vertical="center"/>
      <protection locked="0"/>
    </xf>
    <xf numFmtId="180" fontId="28" fillId="3" borderId="41" xfId="0" applyNumberFormat="1" applyFont="1" applyFill="1" applyBorder="1" applyAlignment="1" applyProtection="1">
      <alignment horizontal="center" vertical="center"/>
      <protection locked="0"/>
    </xf>
    <xf numFmtId="180" fontId="28" fillId="3" borderId="42" xfId="0" applyNumberFormat="1" applyFont="1" applyFill="1" applyBorder="1" applyAlignment="1" applyProtection="1">
      <alignment horizontal="center" vertical="center"/>
      <protection locked="0"/>
    </xf>
    <xf numFmtId="180" fontId="32" fillId="4" borderId="43" xfId="0" applyNumberFormat="1" applyFont="1" applyFill="1" applyBorder="1" applyAlignment="1" applyProtection="1">
      <alignment horizontal="center" vertical="center"/>
      <protection locked="0"/>
    </xf>
    <xf numFmtId="180" fontId="32" fillId="4" borderId="44" xfId="0" applyNumberFormat="1" applyFont="1" applyFill="1" applyBorder="1" applyAlignment="1" applyProtection="1">
      <alignment horizontal="center" vertical="center"/>
      <protection locked="0"/>
    </xf>
    <xf numFmtId="180" fontId="32" fillId="4" borderId="45" xfId="0" applyNumberFormat="1" applyFont="1" applyFill="1" applyBorder="1" applyAlignment="1" applyProtection="1">
      <alignment horizontal="center" vertical="center"/>
      <protection locked="0"/>
    </xf>
    <xf numFmtId="180" fontId="32" fillId="4" borderId="46" xfId="0" applyNumberFormat="1" applyFont="1" applyFill="1" applyBorder="1" applyAlignment="1" applyProtection="1">
      <alignment horizontal="center" vertical="center"/>
      <protection locked="0"/>
    </xf>
    <xf numFmtId="180" fontId="32" fillId="4" borderId="47" xfId="0" applyNumberFormat="1" applyFont="1" applyFill="1" applyBorder="1" applyAlignment="1" applyProtection="1">
      <alignment horizontal="center" vertical="center"/>
      <protection locked="0"/>
    </xf>
    <xf numFmtId="180" fontId="32" fillId="4" borderId="3" xfId="0" applyNumberFormat="1" applyFont="1" applyFill="1" applyBorder="1" applyAlignment="1" applyProtection="1">
      <alignment horizontal="center" vertical="center"/>
      <protection locked="0"/>
    </xf>
    <xf numFmtId="180" fontId="32" fillId="4" borderId="4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10" fillId="3" borderId="0" xfId="0" applyFont="1" applyFill="1" applyAlignment="1" applyProtection="1">
      <alignment horizontal="left" vertical="center" shrinkToFit="1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179" fontId="26" fillId="5" borderId="20" xfId="0" applyNumberFormat="1" applyFont="1" applyFill="1" applyBorder="1" applyAlignment="1">
      <alignment horizontal="center" vertical="center"/>
    </xf>
    <xf numFmtId="179" fontId="26" fillId="5" borderId="21" xfId="0" applyNumberFormat="1" applyFont="1" applyFill="1" applyBorder="1" applyAlignment="1">
      <alignment horizontal="center" vertical="center"/>
    </xf>
    <xf numFmtId="179" fontId="26" fillId="5" borderId="24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179" fontId="0" fillId="5" borderId="24" xfId="0" applyNumberFormat="1" applyFill="1" applyBorder="1"/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179" fontId="4" fillId="5" borderId="21" xfId="0" applyNumberFormat="1" applyFont="1" applyFill="1" applyBorder="1"/>
    <xf numFmtId="0" fontId="4" fillId="0" borderId="0" xfId="0" applyFont="1" applyAlignment="1" applyProtection="1">
      <alignment horizontal="center" vertical="center"/>
      <protection locked="0"/>
    </xf>
    <xf numFmtId="180" fontId="23" fillId="3" borderId="6" xfId="0" applyNumberFormat="1" applyFont="1" applyFill="1" applyBorder="1" applyAlignment="1" applyProtection="1">
      <alignment horizontal="center" shrinkToFit="1"/>
      <protection locked="0"/>
    </xf>
    <xf numFmtId="179" fontId="23" fillId="0" borderId="0" xfId="0" applyNumberFormat="1" applyFont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180" fontId="4" fillId="3" borderId="14" xfId="0" applyNumberFormat="1" applyFont="1" applyFill="1" applyBorder="1" applyAlignment="1" applyProtection="1">
      <alignment horizontal="center" vertical="center"/>
      <protection locked="0"/>
    </xf>
    <xf numFmtId="180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180" fontId="23" fillId="3" borderId="0" xfId="0" applyNumberFormat="1" applyFont="1" applyFill="1" applyAlignment="1" applyProtection="1">
      <alignment horizontal="center" shrinkToFit="1"/>
      <protection locked="0"/>
    </xf>
    <xf numFmtId="180" fontId="24" fillId="0" borderId="14" xfId="0" applyNumberFormat="1" applyFont="1" applyBorder="1" applyAlignment="1" applyProtection="1">
      <alignment horizontal="center" vertical="center"/>
      <protection locked="0"/>
    </xf>
    <xf numFmtId="180" fontId="24" fillId="0" borderId="15" xfId="0" applyNumberFormat="1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shrinkToFit="1"/>
      <protection locked="0"/>
    </xf>
    <xf numFmtId="180" fontId="31" fillId="3" borderId="14" xfId="0" applyNumberFormat="1" applyFont="1" applyFill="1" applyBorder="1" applyAlignment="1" applyProtection="1">
      <alignment horizontal="center" vertical="center"/>
      <protection locked="0"/>
    </xf>
    <xf numFmtId="180" fontId="31" fillId="3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179" fontId="34" fillId="0" borderId="25" xfId="0" applyNumberFormat="1" applyFont="1" applyBorder="1" applyAlignment="1" applyProtection="1">
      <alignment horizontal="center" vertical="center"/>
      <protection locked="0"/>
    </xf>
    <xf numFmtId="179" fontId="34" fillId="0" borderId="26" xfId="0" applyNumberFormat="1" applyFont="1" applyBorder="1" applyAlignment="1" applyProtection="1">
      <alignment horizontal="center" vertical="center"/>
      <protection locked="0"/>
    </xf>
    <xf numFmtId="179" fontId="34" fillId="0" borderId="27" xfId="0" applyNumberFormat="1" applyFont="1" applyBorder="1" applyAlignment="1" applyProtection="1">
      <alignment horizontal="center" vertical="center"/>
      <protection locked="0"/>
    </xf>
    <xf numFmtId="179" fontId="34" fillId="0" borderId="14" xfId="0" applyNumberFormat="1" applyFont="1" applyBorder="1" applyAlignment="1" applyProtection="1">
      <alignment horizontal="center" vertical="center"/>
      <protection locked="0"/>
    </xf>
    <xf numFmtId="179" fontId="34" fillId="0" borderId="15" xfId="0" applyNumberFormat="1" applyFont="1" applyBorder="1" applyAlignment="1" applyProtection="1">
      <alignment horizontal="center" vertical="center"/>
      <protection locked="0"/>
    </xf>
    <xf numFmtId="180" fontId="34" fillId="0" borderId="14" xfId="0" applyNumberFormat="1" applyFont="1" applyBorder="1" applyAlignment="1" applyProtection="1">
      <alignment horizontal="center" vertical="center"/>
      <protection locked="0"/>
    </xf>
    <xf numFmtId="180" fontId="34" fillId="0" borderId="15" xfId="0" applyNumberFormat="1" applyFont="1" applyBorder="1" applyAlignment="1" applyProtection="1">
      <alignment horizontal="center" vertical="center"/>
      <protection locked="0"/>
    </xf>
    <xf numFmtId="180" fontId="31" fillId="3" borderId="30" xfId="0" applyNumberFormat="1" applyFont="1" applyFill="1" applyBorder="1" applyAlignment="1" applyProtection="1">
      <alignment horizontal="center" vertical="center"/>
      <protection locked="0"/>
    </xf>
    <xf numFmtId="180" fontId="31" fillId="3" borderId="31" xfId="0" applyNumberFormat="1" applyFont="1" applyFill="1" applyBorder="1" applyAlignment="1" applyProtection="1">
      <alignment horizontal="center" vertical="center"/>
      <protection locked="0"/>
    </xf>
    <xf numFmtId="180" fontId="31" fillId="3" borderId="32" xfId="0" applyNumberFormat="1" applyFont="1" applyFill="1" applyBorder="1" applyAlignment="1" applyProtection="1">
      <alignment horizontal="center" vertical="center"/>
      <protection locked="0"/>
    </xf>
    <xf numFmtId="180" fontId="31" fillId="3" borderId="33" xfId="0" applyNumberFormat="1" applyFont="1" applyFill="1" applyBorder="1" applyAlignment="1" applyProtection="1">
      <alignment horizontal="center" vertical="center"/>
      <protection locked="0"/>
    </xf>
    <xf numFmtId="180" fontId="31" fillId="3" borderId="0" xfId="0" applyNumberFormat="1" applyFont="1" applyFill="1" applyAlignment="1" applyProtection="1">
      <alignment horizontal="center" vertical="center"/>
      <protection locked="0"/>
    </xf>
    <xf numFmtId="180" fontId="31" fillId="3" borderId="34" xfId="0" applyNumberFormat="1" applyFont="1" applyFill="1" applyBorder="1" applyAlignment="1" applyProtection="1">
      <alignment horizontal="center" vertical="center"/>
      <protection locked="0"/>
    </xf>
    <xf numFmtId="180" fontId="31" fillId="3" borderId="35" xfId="0" applyNumberFormat="1" applyFont="1" applyFill="1" applyBorder="1" applyAlignment="1" applyProtection="1">
      <alignment horizontal="center" vertical="center"/>
      <protection locked="0"/>
    </xf>
    <xf numFmtId="180" fontId="31" fillId="3" borderId="13" xfId="0" applyNumberFormat="1" applyFont="1" applyFill="1" applyBorder="1" applyAlignment="1" applyProtection="1">
      <alignment horizontal="center" vertical="center"/>
      <protection locked="0"/>
    </xf>
    <xf numFmtId="180" fontId="31" fillId="3" borderId="36" xfId="0" applyNumberFormat="1" applyFont="1" applyFill="1" applyBorder="1" applyAlignment="1" applyProtection="1">
      <alignment horizontal="center" vertical="center"/>
      <protection locked="0"/>
    </xf>
    <xf numFmtId="180" fontId="31" fillId="3" borderId="37" xfId="0" applyNumberFormat="1" applyFont="1" applyFill="1" applyBorder="1" applyAlignment="1" applyProtection="1">
      <alignment horizontal="center" vertical="center"/>
      <protection locked="0"/>
    </xf>
    <xf numFmtId="180" fontId="31" fillId="3" borderId="38" xfId="0" applyNumberFormat="1" applyFont="1" applyFill="1" applyBorder="1" applyAlignment="1" applyProtection="1">
      <alignment horizontal="center" vertical="center"/>
      <protection locked="0"/>
    </xf>
    <xf numFmtId="180" fontId="31" fillId="3" borderId="39" xfId="0" applyNumberFormat="1" applyFont="1" applyFill="1" applyBorder="1" applyAlignment="1" applyProtection="1">
      <alignment horizontal="center" vertical="center"/>
      <protection locked="0"/>
    </xf>
    <xf numFmtId="180" fontId="31" fillId="3" borderId="40" xfId="0" applyNumberFormat="1" applyFont="1" applyFill="1" applyBorder="1" applyAlignment="1" applyProtection="1">
      <alignment horizontal="center" vertical="center"/>
      <protection locked="0"/>
    </xf>
    <xf numFmtId="180" fontId="31" fillId="3" borderId="41" xfId="0" applyNumberFormat="1" applyFont="1" applyFill="1" applyBorder="1" applyAlignment="1" applyProtection="1">
      <alignment horizontal="center" vertical="center"/>
      <protection locked="0"/>
    </xf>
    <xf numFmtId="180" fontId="31" fillId="3" borderId="42" xfId="0" applyNumberFormat="1" applyFont="1" applyFill="1" applyBorder="1" applyAlignment="1" applyProtection="1">
      <alignment horizontal="center" vertical="center"/>
      <protection locked="0"/>
    </xf>
    <xf numFmtId="180" fontId="35" fillId="4" borderId="43" xfId="0" applyNumberFormat="1" applyFont="1" applyFill="1" applyBorder="1" applyAlignment="1" applyProtection="1">
      <alignment horizontal="center" vertical="center"/>
      <protection locked="0"/>
    </xf>
    <xf numFmtId="180" fontId="35" fillId="4" borderId="44" xfId="0" applyNumberFormat="1" applyFont="1" applyFill="1" applyBorder="1" applyAlignment="1" applyProtection="1">
      <alignment horizontal="center" vertical="center"/>
      <protection locked="0"/>
    </xf>
    <xf numFmtId="180" fontId="35" fillId="4" borderId="45" xfId="0" applyNumberFormat="1" applyFont="1" applyFill="1" applyBorder="1" applyAlignment="1" applyProtection="1">
      <alignment horizontal="center" vertical="center"/>
      <protection locked="0"/>
    </xf>
    <xf numFmtId="180" fontId="35" fillId="4" borderId="46" xfId="0" applyNumberFormat="1" applyFont="1" applyFill="1" applyBorder="1" applyAlignment="1" applyProtection="1">
      <alignment horizontal="center" vertical="center"/>
      <protection locked="0"/>
    </xf>
    <xf numFmtId="180" fontId="35" fillId="4" borderId="47" xfId="0" applyNumberFormat="1" applyFont="1" applyFill="1" applyBorder="1" applyAlignment="1" applyProtection="1">
      <alignment horizontal="center" vertical="center"/>
      <protection locked="0"/>
    </xf>
    <xf numFmtId="180" fontId="35" fillId="4" borderId="3" xfId="0" applyNumberFormat="1" applyFont="1" applyFill="1" applyBorder="1" applyAlignment="1" applyProtection="1">
      <alignment horizontal="center" vertical="center"/>
      <protection locked="0"/>
    </xf>
    <xf numFmtId="180" fontId="35" fillId="4" borderId="48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28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28" fillId="0" borderId="0" xfId="0" applyFont="1" applyAlignment="1" applyProtection="1">
      <alignment horizontal="center" vertical="center"/>
      <protection locked="0"/>
    </xf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horizontal="right"/>
      <protection locked="0"/>
    </xf>
    <xf numFmtId="180" fontId="0" fillId="3" borderId="6" xfId="0" applyNumberFormat="1" applyFont="1" applyFill="1" applyBorder="1" applyAlignment="1" applyProtection="1">
      <alignment horizontal="center" shrinkToFit="1"/>
      <protection locked="0"/>
    </xf>
    <xf numFmtId="179" fontId="0" fillId="0" borderId="0" xfId="0" applyNumberFormat="1" applyFont="1" applyAlignment="1" applyProtection="1">
      <alignment horizontal="center" vertical="center"/>
      <protection locked="0"/>
    </xf>
    <xf numFmtId="0" fontId="37" fillId="0" borderId="0" xfId="0" applyFont="1" applyAlignment="1">
      <alignment vertical="center"/>
    </xf>
    <xf numFmtId="0" fontId="37" fillId="0" borderId="0" xfId="0" applyFont="1" applyAlignment="1" applyProtection="1">
      <alignment vertical="center" shrinkToFit="1"/>
      <protection locked="0"/>
    </xf>
    <xf numFmtId="0" fontId="37" fillId="0" borderId="9" xfId="0" applyFont="1" applyBorder="1" applyAlignment="1" applyProtection="1">
      <alignment vertical="center" shrinkToFit="1"/>
      <protection locked="0"/>
    </xf>
    <xf numFmtId="179" fontId="0" fillId="5" borderId="21" xfId="0" applyNumberFormat="1" applyFont="1" applyFill="1" applyBorder="1"/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179" fontId="0" fillId="5" borderId="24" xfId="0" applyNumberFormat="1" applyFont="1" applyFill="1" applyBorder="1"/>
    <xf numFmtId="0" fontId="4" fillId="2" borderId="0" xfId="0" applyFont="1" applyFill="1" applyAlignment="1" applyProtection="1">
      <alignment vertical="center" shrinkToFit="1"/>
      <protection locked="0"/>
    </xf>
    <xf numFmtId="180" fontId="0" fillId="3" borderId="0" xfId="0" applyNumberFormat="1" applyFont="1" applyFill="1" applyAlignment="1" applyProtection="1">
      <alignment horizont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37" fillId="0" borderId="0" xfId="0" applyFont="1" applyAlignment="1" applyProtection="1">
      <alignment vertical="center" shrinkToFit="1"/>
      <protection locked="0"/>
    </xf>
    <xf numFmtId="0" fontId="37" fillId="0" borderId="9" xfId="0" applyFont="1" applyBorder="1" applyAlignment="1" applyProtection="1">
      <alignment vertical="center" shrinkToFit="1"/>
      <protection locked="0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11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I$1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$I$29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firstButton="1" fmlaLink="$I$32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I$14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Radio" firstButton="1" fmlaLink="$I$11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28.xml><?xml version="1.0" encoding="utf-8"?>
<formControlPr xmlns="http://schemas.microsoft.com/office/spreadsheetml/2009/9/main" objectType="Radio" firstButton="1" fmlaLink="$I$17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$I$23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checked="Checked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I$29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fmlaLink="$I$32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fmlaLink="$I$14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checked="Checked" lockText="1" noThreeD="1"/>
</file>

<file path=xl/ctrlProps/ctrlProp47.xml><?xml version="1.0" encoding="utf-8"?>
<formControlPr xmlns="http://schemas.microsoft.com/office/spreadsheetml/2009/9/main" objectType="Radio" checked="Checked" firstButton="1" fmlaLink="$I$14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fmlaLink="$I$17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I$1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$I$20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checked="Checked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firstButton="1" fmlaLink="$I$26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checked="Checked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$I$32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lockText="1" noThreeD="1"/>
</file>

<file path=xl/ctrlProps/ctrlProp66.xml><?xml version="1.0" encoding="utf-8"?>
<formControlPr xmlns="http://schemas.microsoft.com/office/spreadsheetml/2009/9/main" objectType="Radio" firstButton="1" fmlaLink="$I$35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checked="Checked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firstButton="1" fmlaLink="$I$17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checked="Checked" lockText="1" noThreeD="1"/>
</file>

<file path=xl/ctrlProps/ctrlProp74.xml><?xml version="1.0" encoding="utf-8"?>
<formControlPr xmlns="http://schemas.microsoft.com/office/spreadsheetml/2009/9/main" objectType="Radio" firstButton="1" fmlaLink="$I$14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checked="Checked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firstButton="1" fmlaLink="$I$1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fmlaLink="$I$23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checked="Checked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firstButton="1" fmlaLink="$I$29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checked="Checked" firstButton="1" fmlaLink="$I$23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checked="Checked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$I$17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0</xdr:rowOff>
        </xdr:from>
        <xdr:to>
          <xdr:col>10</xdr:col>
          <xdr:colOff>104775</xdr:colOff>
          <xdr:row>11</xdr:row>
          <xdr:rowOff>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0</xdr:rowOff>
        </xdr:from>
        <xdr:to>
          <xdr:col>10</xdr:col>
          <xdr:colOff>104775</xdr:colOff>
          <xdr:row>12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0</xdr:rowOff>
        </xdr:from>
        <xdr:to>
          <xdr:col>10</xdr:col>
          <xdr:colOff>104775</xdr:colOff>
          <xdr:row>13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0</xdr:rowOff>
        </xdr:from>
        <xdr:to>
          <xdr:col>10</xdr:col>
          <xdr:colOff>104775</xdr:colOff>
          <xdr:row>17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0</xdr:rowOff>
        </xdr:from>
        <xdr:to>
          <xdr:col>10</xdr:col>
          <xdr:colOff>104775</xdr:colOff>
          <xdr:row>18</xdr:row>
          <xdr:rowOff>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0</xdr:rowOff>
        </xdr:from>
        <xdr:to>
          <xdr:col>10</xdr:col>
          <xdr:colOff>104775</xdr:colOff>
          <xdr:row>19</xdr:row>
          <xdr:rowOff>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25</xdr:col>
          <xdr:colOff>0</xdr:colOff>
          <xdr:row>19</xdr:row>
          <xdr:rowOff>0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0</xdr:rowOff>
        </xdr:from>
        <xdr:to>
          <xdr:col>10</xdr:col>
          <xdr:colOff>104775</xdr:colOff>
          <xdr:row>23</xdr:row>
          <xdr:rowOff>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0</xdr:rowOff>
        </xdr:from>
        <xdr:to>
          <xdr:col>10</xdr:col>
          <xdr:colOff>104775</xdr:colOff>
          <xdr:row>24</xdr:row>
          <xdr:rowOff>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0</xdr:rowOff>
        </xdr:from>
        <xdr:to>
          <xdr:col>10</xdr:col>
          <xdr:colOff>104775</xdr:colOff>
          <xdr:row>25</xdr:row>
          <xdr:rowOff>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25</xdr:col>
          <xdr:colOff>0</xdr:colOff>
          <xdr:row>25</xdr:row>
          <xdr:rowOff>0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0</xdr:rowOff>
        </xdr:from>
        <xdr:to>
          <xdr:col>10</xdr:col>
          <xdr:colOff>104775</xdr:colOff>
          <xdr:row>29</xdr:row>
          <xdr:rowOff>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0</xdr:rowOff>
        </xdr:from>
        <xdr:to>
          <xdr:col>10</xdr:col>
          <xdr:colOff>104775</xdr:colOff>
          <xdr:row>30</xdr:row>
          <xdr:rowOff>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0</xdr:rowOff>
        </xdr:from>
        <xdr:to>
          <xdr:col>10</xdr:col>
          <xdr:colOff>104775</xdr:colOff>
          <xdr:row>31</xdr:row>
          <xdr:rowOff>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0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0</xdr:rowOff>
        </xdr:from>
        <xdr:to>
          <xdr:col>10</xdr:col>
          <xdr:colOff>104775</xdr:colOff>
          <xdr:row>33</xdr:row>
          <xdr:rowOff>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0</xdr:rowOff>
        </xdr:from>
        <xdr:to>
          <xdr:col>10</xdr:col>
          <xdr:colOff>104775</xdr:colOff>
          <xdr:row>34</xdr:row>
          <xdr:rowOff>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2068" name="Group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25</xdr:col>
          <xdr:colOff>0</xdr:colOff>
          <xdr:row>31</xdr:row>
          <xdr:rowOff>0</xdr:rowOff>
        </xdr:to>
        <xdr:sp macro="" textlink="">
          <xdr:nvSpPr>
            <xdr:cNvPr id="2074" name="Group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0</xdr:rowOff>
        </xdr:from>
        <xdr:to>
          <xdr:col>10</xdr:col>
          <xdr:colOff>104775</xdr:colOff>
          <xdr:row>14</xdr:row>
          <xdr:rowOff>0</xdr:rowOff>
        </xdr:to>
        <xdr:sp macro="" textlink="">
          <xdr:nvSpPr>
            <xdr:cNvPr id="2084" name="Option Button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0</xdr:rowOff>
        </xdr:from>
        <xdr:to>
          <xdr:col>10</xdr:col>
          <xdr:colOff>104775</xdr:colOff>
          <xdr:row>15</xdr:row>
          <xdr:rowOff>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0</xdr:rowOff>
        </xdr:from>
        <xdr:to>
          <xdr:col>10</xdr:col>
          <xdr:colOff>104775</xdr:colOff>
          <xdr:row>16</xdr:row>
          <xdr:rowOff>0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0</xdr:rowOff>
        </xdr:from>
        <xdr:to>
          <xdr:col>10</xdr:col>
          <xdr:colOff>104775</xdr:colOff>
          <xdr:row>11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0</xdr:rowOff>
        </xdr:from>
        <xdr:to>
          <xdr:col>10</xdr:col>
          <xdr:colOff>104775</xdr:colOff>
          <xdr:row>12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0</xdr:rowOff>
        </xdr:from>
        <xdr:to>
          <xdr:col>10</xdr:col>
          <xdr:colOff>104775</xdr:colOff>
          <xdr:row>13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16</xdr:row>
          <xdr:rowOff>0</xdr:rowOff>
        </xdr:from>
        <xdr:to>
          <xdr:col>10</xdr:col>
          <xdr:colOff>104775</xdr:colOff>
          <xdr:row>17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17</xdr:row>
          <xdr:rowOff>0</xdr:rowOff>
        </xdr:from>
        <xdr:to>
          <xdr:col>10</xdr:col>
          <xdr:colOff>104775</xdr:colOff>
          <xdr:row>18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0</xdr:rowOff>
        </xdr:from>
        <xdr:to>
          <xdr:col>10</xdr:col>
          <xdr:colOff>104775</xdr:colOff>
          <xdr:row>19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25</xdr:col>
          <xdr:colOff>0</xdr:colOff>
          <xdr:row>19</xdr:row>
          <xdr:rowOff>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0</xdr:rowOff>
        </xdr:from>
        <xdr:to>
          <xdr:col>10</xdr:col>
          <xdr:colOff>104775</xdr:colOff>
          <xdr:row>23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0</xdr:rowOff>
        </xdr:from>
        <xdr:to>
          <xdr:col>10</xdr:col>
          <xdr:colOff>104775</xdr:colOff>
          <xdr:row>24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0</xdr:rowOff>
        </xdr:from>
        <xdr:to>
          <xdr:col>10</xdr:col>
          <xdr:colOff>104775</xdr:colOff>
          <xdr:row>25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25</xdr:col>
          <xdr:colOff>0</xdr:colOff>
          <xdr:row>31</xdr:row>
          <xdr:rowOff>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0</xdr:rowOff>
        </xdr:from>
        <xdr:to>
          <xdr:col>10</xdr:col>
          <xdr:colOff>104775</xdr:colOff>
          <xdr:row>29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0</xdr:rowOff>
        </xdr:from>
        <xdr:to>
          <xdr:col>10</xdr:col>
          <xdr:colOff>104775</xdr:colOff>
          <xdr:row>30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0</xdr:rowOff>
        </xdr:from>
        <xdr:to>
          <xdr:col>10</xdr:col>
          <xdr:colOff>104775</xdr:colOff>
          <xdr:row>31</xdr:row>
          <xdr:rowOff>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0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0</xdr:rowOff>
        </xdr:from>
        <xdr:to>
          <xdr:col>10</xdr:col>
          <xdr:colOff>104775</xdr:colOff>
          <xdr:row>33</xdr:row>
          <xdr:rowOff>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0</xdr:rowOff>
        </xdr:from>
        <xdr:to>
          <xdr:col>10</xdr:col>
          <xdr:colOff>104775</xdr:colOff>
          <xdr:row>34</xdr:row>
          <xdr:rowOff>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25</xdr:col>
          <xdr:colOff>0</xdr:colOff>
          <xdr:row>25</xdr:row>
          <xdr:rowOff>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0</xdr:rowOff>
        </xdr:from>
        <xdr:to>
          <xdr:col>10</xdr:col>
          <xdr:colOff>104775</xdr:colOff>
          <xdr:row>14</xdr:row>
          <xdr:rowOff>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0</xdr:rowOff>
        </xdr:from>
        <xdr:to>
          <xdr:col>10</xdr:col>
          <xdr:colOff>104775</xdr:colOff>
          <xdr:row>15</xdr:row>
          <xdr:rowOff>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0</xdr:rowOff>
        </xdr:from>
        <xdr:to>
          <xdr:col>10</xdr:col>
          <xdr:colOff>104775</xdr:colOff>
          <xdr:row>16</xdr:row>
          <xdr:rowOff>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0</xdr:rowOff>
        </xdr:from>
        <xdr:to>
          <xdr:col>10</xdr:col>
          <xdr:colOff>104775</xdr:colOff>
          <xdr:row>14</xdr:row>
          <xdr:rowOff>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0</xdr:rowOff>
        </xdr:from>
        <xdr:to>
          <xdr:col>10</xdr:col>
          <xdr:colOff>104775</xdr:colOff>
          <xdr:row>15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0</xdr:rowOff>
        </xdr:from>
        <xdr:to>
          <xdr:col>10</xdr:col>
          <xdr:colOff>104775</xdr:colOff>
          <xdr:row>16</xdr:row>
          <xdr:rowOff>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25</xdr:col>
          <xdr:colOff>0</xdr:colOff>
          <xdr:row>16</xdr:row>
          <xdr:rowOff>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0</xdr:rowOff>
        </xdr:from>
        <xdr:to>
          <xdr:col>10</xdr:col>
          <xdr:colOff>104775</xdr:colOff>
          <xdr:row>11</xdr:row>
          <xdr:rowOff>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0</xdr:rowOff>
        </xdr:from>
        <xdr:to>
          <xdr:col>10</xdr:col>
          <xdr:colOff>104775</xdr:colOff>
          <xdr:row>12</xdr:row>
          <xdr:rowOff>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0</xdr:rowOff>
        </xdr:from>
        <xdr:to>
          <xdr:col>10</xdr:col>
          <xdr:colOff>104775</xdr:colOff>
          <xdr:row>13</xdr:row>
          <xdr:rowOff>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3080" name="Group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0</xdr:rowOff>
        </xdr:from>
        <xdr:to>
          <xdr:col>10</xdr:col>
          <xdr:colOff>104775</xdr:colOff>
          <xdr:row>20</xdr:row>
          <xdr:rowOff>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0</xdr:rowOff>
        </xdr:from>
        <xdr:to>
          <xdr:col>10</xdr:col>
          <xdr:colOff>104775</xdr:colOff>
          <xdr:row>21</xdr:row>
          <xdr:rowOff>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0</xdr:rowOff>
        </xdr:from>
        <xdr:to>
          <xdr:col>10</xdr:col>
          <xdr:colOff>104775</xdr:colOff>
          <xdr:row>22</xdr:row>
          <xdr:rowOff>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25</xdr:col>
          <xdr:colOff>0</xdr:colOff>
          <xdr:row>22</xdr:row>
          <xdr:rowOff>0</xdr:rowOff>
        </xdr:to>
        <xdr:sp macro="" textlink="">
          <xdr:nvSpPr>
            <xdr:cNvPr id="3084" name="Group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0</xdr:rowOff>
        </xdr:from>
        <xdr:to>
          <xdr:col>10</xdr:col>
          <xdr:colOff>104775</xdr:colOff>
          <xdr:row>26</xdr:row>
          <xdr:rowOff>0</xdr:rowOff>
        </xdr:to>
        <xdr:sp macro="" textlink="">
          <xdr:nvSpPr>
            <xdr:cNvPr id="3085" name="Option 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0</xdr:rowOff>
        </xdr:from>
        <xdr:to>
          <xdr:col>10</xdr:col>
          <xdr:colOff>104775</xdr:colOff>
          <xdr:row>27</xdr:row>
          <xdr:rowOff>0</xdr:rowOff>
        </xdr:to>
        <xdr:sp macro="" textlink="">
          <xdr:nvSpPr>
            <xdr:cNvPr id="3086" name="Option 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0</xdr:rowOff>
        </xdr:from>
        <xdr:to>
          <xdr:col>10</xdr:col>
          <xdr:colOff>104775</xdr:colOff>
          <xdr:row>28</xdr:row>
          <xdr:rowOff>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25</xdr:col>
          <xdr:colOff>0</xdr:colOff>
          <xdr:row>28</xdr:row>
          <xdr:rowOff>0</xdr:rowOff>
        </xdr:to>
        <xdr:sp macro="" textlink="">
          <xdr:nvSpPr>
            <xdr:cNvPr id="3088" name="Group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0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0</xdr:rowOff>
        </xdr:from>
        <xdr:to>
          <xdr:col>10</xdr:col>
          <xdr:colOff>104775</xdr:colOff>
          <xdr:row>33</xdr:row>
          <xdr:rowOff>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0</xdr:rowOff>
        </xdr:from>
        <xdr:to>
          <xdr:col>10</xdr:col>
          <xdr:colOff>104775</xdr:colOff>
          <xdr:row>34</xdr:row>
          <xdr:rowOff>0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0</xdr:rowOff>
        </xdr:from>
        <xdr:to>
          <xdr:col>10</xdr:col>
          <xdr:colOff>104775</xdr:colOff>
          <xdr:row>35</xdr:row>
          <xdr:rowOff>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0</xdr:rowOff>
        </xdr:from>
        <xdr:to>
          <xdr:col>10</xdr:col>
          <xdr:colOff>104775</xdr:colOff>
          <xdr:row>36</xdr:row>
          <xdr:rowOff>0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36</xdr:row>
          <xdr:rowOff>0</xdr:rowOff>
        </xdr:from>
        <xdr:to>
          <xdr:col>10</xdr:col>
          <xdr:colOff>104775</xdr:colOff>
          <xdr:row>37</xdr:row>
          <xdr:rowOff>0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3096" name="Group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3102" name="Group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0</xdr:rowOff>
        </xdr:from>
        <xdr:to>
          <xdr:col>10</xdr:col>
          <xdr:colOff>114300</xdr:colOff>
          <xdr:row>17</xdr:row>
          <xdr:rowOff>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0</xdr:rowOff>
        </xdr:from>
        <xdr:to>
          <xdr:col>10</xdr:col>
          <xdr:colOff>114300</xdr:colOff>
          <xdr:row>18</xdr:row>
          <xdr:rowOff>0</xdr:rowOff>
        </xdr:to>
        <xdr:sp macro="" textlink="">
          <xdr:nvSpPr>
            <xdr:cNvPr id="3111" name="Option Butto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0</xdr:rowOff>
        </xdr:from>
        <xdr:to>
          <xdr:col>10</xdr:col>
          <xdr:colOff>114300</xdr:colOff>
          <xdr:row>19</xdr:row>
          <xdr:rowOff>0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0</xdr:rowOff>
        </xdr:from>
        <xdr:to>
          <xdr:col>10</xdr:col>
          <xdr:colOff>104775</xdr:colOff>
          <xdr:row>14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0</xdr:rowOff>
        </xdr:from>
        <xdr:to>
          <xdr:col>10</xdr:col>
          <xdr:colOff>104775</xdr:colOff>
          <xdr:row>15</xdr:row>
          <xdr:rowOff>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0</xdr:rowOff>
        </xdr:from>
        <xdr:to>
          <xdr:col>10</xdr:col>
          <xdr:colOff>104775</xdr:colOff>
          <xdr:row>16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25</xdr:col>
          <xdr:colOff>0</xdr:colOff>
          <xdr:row>16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0</xdr:rowOff>
        </xdr:from>
        <xdr:to>
          <xdr:col>10</xdr:col>
          <xdr:colOff>104775</xdr:colOff>
          <xdr:row>11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0</xdr:rowOff>
        </xdr:from>
        <xdr:to>
          <xdr:col>10</xdr:col>
          <xdr:colOff>104775</xdr:colOff>
          <xdr:row>12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0</xdr:rowOff>
        </xdr:from>
        <xdr:to>
          <xdr:col>10</xdr:col>
          <xdr:colOff>104775</xdr:colOff>
          <xdr:row>13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4104" name="Group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25</xdr:col>
          <xdr:colOff>0</xdr:colOff>
          <xdr:row>22</xdr:row>
          <xdr:rowOff>0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22</xdr:row>
          <xdr:rowOff>0</xdr:rowOff>
        </xdr:from>
        <xdr:to>
          <xdr:col>10</xdr:col>
          <xdr:colOff>104775</xdr:colOff>
          <xdr:row>23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0</xdr:rowOff>
        </xdr:from>
        <xdr:to>
          <xdr:col>10</xdr:col>
          <xdr:colOff>104775</xdr:colOff>
          <xdr:row>24</xdr:row>
          <xdr:rowOff>0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0</xdr:rowOff>
        </xdr:from>
        <xdr:to>
          <xdr:col>10</xdr:col>
          <xdr:colOff>104775</xdr:colOff>
          <xdr:row>25</xdr:row>
          <xdr:rowOff>0</xdr:rowOff>
        </xdr:to>
        <xdr:sp macro="" textlink="">
          <xdr:nvSpPr>
            <xdr:cNvPr id="4111" name="Option Button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25</xdr:col>
          <xdr:colOff>0</xdr:colOff>
          <xdr:row>25</xdr:row>
          <xdr:rowOff>0</xdr:rowOff>
        </xdr:to>
        <xdr:sp macro="" textlink="">
          <xdr:nvSpPr>
            <xdr:cNvPr id="4112" name="Group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28</xdr:row>
          <xdr:rowOff>0</xdr:rowOff>
        </xdr:from>
        <xdr:to>
          <xdr:col>10</xdr:col>
          <xdr:colOff>104775</xdr:colOff>
          <xdr:row>29</xdr:row>
          <xdr:rowOff>0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0</xdr:rowOff>
        </xdr:from>
        <xdr:to>
          <xdr:col>10</xdr:col>
          <xdr:colOff>104775</xdr:colOff>
          <xdr:row>30</xdr:row>
          <xdr:rowOff>0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0</xdr:rowOff>
        </xdr:from>
        <xdr:to>
          <xdr:col>10</xdr:col>
          <xdr:colOff>104775</xdr:colOff>
          <xdr:row>31</xdr:row>
          <xdr:rowOff>0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4120" name="Group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25</xdr:col>
          <xdr:colOff>0</xdr:colOff>
          <xdr:row>38</xdr:row>
          <xdr:rowOff>0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25</xdr:col>
          <xdr:colOff>0</xdr:colOff>
          <xdr:row>31</xdr:row>
          <xdr:rowOff>0</xdr:rowOff>
        </xdr:to>
        <xdr:sp macro="" textlink="">
          <xdr:nvSpPr>
            <xdr:cNvPr id="4126" name="Group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0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0</xdr:rowOff>
        </xdr:from>
        <xdr:to>
          <xdr:col>10</xdr:col>
          <xdr:colOff>104775</xdr:colOff>
          <xdr:row>33</xdr:row>
          <xdr:rowOff>0</xdr:rowOff>
        </xdr:to>
        <xdr:sp macro="" textlink="">
          <xdr:nvSpPr>
            <xdr:cNvPr id="4134" name="Option Button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0</xdr:rowOff>
        </xdr:from>
        <xdr:to>
          <xdr:col>10</xdr:col>
          <xdr:colOff>104775</xdr:colOff>
          <xdr:row>34</xdr:row>
          <xdr:rowOff>0</xdr:rowOff>
        </xdr:to>
        <xdr:sp macro="" textlink="">
          <xdr:nvSpPr>
            <xdr:cNvPr id="4135" name="Option Button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0</xdr:rowOff>
        </xdr:from>
        <xdr:to>
          <xdr:col>10</xdr:col>
          <xdr:colOff>114300</xdr:colOff>
          <xdr:row>17</xdr:row>
          <xdr:rowOff>0</xdr:rowOff>
        </xdr:to>
        <xdr:sp macro="" textlink="">
          <xdr:nvSpPr>
            <xdr:cNvPr id="4141" name="Option Butto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0</xdr:rowOff>
        </xdr:from>
        <xdr:to>
          <xdr:col>10</xdr:col>
          <xdr:colOff>114300</xdr:colOff>
          <xdr:row>18</xdr:row>
          <xdr:rowOff>0</xdr:rowOff>
        </xdr:to>
        <xdr:sp macro="" textlink="">
          <xdr:nvSpPr>
            <xdr:cNvPr id="4142" name="Option Button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0</xdr:rowOff>
        </xdr:from>
        <xdr:to>
          <xdr:col>10</xdr:col>
          <xdr:colOff>114300</xdr:colOff>
          <xdr:row>19</xdr:row>
          <xdr:rowOff>0</xdr:rowOff>
        </xdr:to>
        <xdr:sp macro="" textlink="">
          <xdr:nvSpPr>
            <xdr:cNvPr id="4143" name="Option 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omments" Target="../comments3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26" Type="http://schemas.openxmlformats.org/officeDocument/2006/relationships/ctrlProp" Target="../ctrlProps/ctrlProp96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1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25" Type="http://schemas.openxmlformats.org/officeDocument/2006/relationships/ctrlProp" Target="../ctrlProps/ctrlProp9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6.xml"/><Relationship Id="rId20" Type="http://schemas.openxmlformats.org/officeDocument/2006/relationships/ctrlProp" Target="../ctrlProps/ctrlProp90.xml"/><Relationship Id="rId29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24" Type="http://schemas.openxmlformats.org/officeDocument/2006/relationships/ctrlProp" Target="../ctrlProps/ctrlProp94.xml"/><Relationship Id="rId5" Type="http://schemas.openxmlformats.org/officeDocument/2006/relationships/ctrlProp" Target="../ctrlProps/ctrlProp75.xml"/><Relationship Id="rId15" Type="http://schemas.openxmlformats.org/officeDocument/2006/relationships/ctrlProp" Target="../ctrlProps/ctrlProp85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10" Type="http://schemas.openxmlformats.org/officeDocument/2006/relationships/ctrlProp" Target="../ctrlProps/ctrlProp80.xml"/><Relationship Id="rId19" Type="http://schemas.openxmlformats.org/officeDocument/2006/relationships/ctrlProp" Target="../ctrlProps/ctrlProp89.xml"/><Relationship Id="rId31" Type="http://schemas.openxmlformats.org/officeDocument/2006/relationships/comments" Target="../comments4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30" Type="http://schemas.openxmlformats.org/officeDocument/2006/relationships/ctrlProp" Target="../ctrlProps/ctrlProp1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J64"/>
  <sheetViews>
    <sheetView showGridLines="0" topLeftCell="A31" zoomScaleNormal="80" zoomScaleSheetLayoutView="100" workbookViewId="0">
      <selection activeCell="F42" sqref="F42"/>
    </sheetView>
  </sheetViews>
  <sheetFormatPr defaultRowHeight="11.25" x14ac:dyDescent="0.15"/>
  <cols>
    <col min="1" max="1" width="1.625" style="1" customWidth="1"/>
    <col min="2" max="2" width="5.125" style="1" customWidth="1"/>
    <col min="3" max="4" width="8" style="1" customWidth="1"/>
    <col min="5" max="6" width="14" style="1" customWidth="1"/>
    <col min="7" max="8" width="8.625" style="1" customWidth="1"/>
    <col min="9" max="9" width="1.625" style="2" customWidth="1"/>
    <col min="10" max="24" width="2.375" style="1" customWidth="1"/>
    <col min="25" max="25" width="10.875" style="1" customWidth="1"/>
    <col min="26" max="26" width="1.625" style="1" customWidth="1"/>
    <col min="27" max="27" width="9" style="2"/>
    <col min="28" max="32" width="4.125" style="2" customWidth="1"/>
    <col min="33" max="36" width="4.125" style="1" customWidth="1"/>
    <col min="37" max="16384" width="9" style="1"/>
  </cols>
  <sheetData>
    <row r="2" spans="2:36" ht="18.75" customHeight="1" x14ac:dyDescent="0.15">
      <c r="B2" s="42" t="s">
        <v>63</v>
      </c>
      <c r="C2" s="43"/>
      <c r="D2" s="43"/>
      <c r="E2" s="43"/>
      <c r="F2" s="43"/>
      <c r="L2" s="110" t="s">
        <v>61</v>
      </c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2:36" ht="27" customHeight="1" x14ac:dyDescent="0.15">
      <c r="B3" s="39"/>
      <c r="C3" s="39"/>
      <c r="D3" s="39"/>
      <c r="E3" s="44"/>
      <c r="F3" s="44"/>
      <c r="G3" s="45" t="s">
        <v>58</v>
      </c>
      <c r="H3" s="44"/>
      <c r="I3" s="46"/>
      <c r="J3" s="44"/>
      <c r="K3" s="67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2:36" ht="18.75" customHeight="1" x14ac:dyDescent="0.15">
      <c r="B4" s="40"/>
      <c r="C4" s="40"/>
      <c r="D4" s="40"/>
      <c r="K4" s="67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5" spans="2:36" ht="19.5" customHeight="1" x14ac:dyDescent="0.15">
      <c r="B5" s="41"/>
      <c r="C5" s="41"/>
      <c r="D5" s="41"/>
      <c r="E5" s="3"/>
      <c r="F5" s="3"/>
      <c r="H5" s="65"/>
      <c r="I5" s="66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2:36" ht="10.5" customHeight="1" x14ac:dyDescent="0.15"/>
    <row r="7" spans="2:36" s="6" customFormat="1" ht="37.5" customHeight="1" x14ac:dyDescent="0.15">
      <c r="B7" s="4" t="s">
        <v>0</v>
      </c>
      <c r="C7" s="112" t="s">
        <v>1</v>
      </c>
      <c r="D7" s="112"/>
      <c r="E7" s="112"/>
      <c r="F7" s="112"/>
      <c r="G7" s="5" t="s">
        <v>2</v>
      </c>
      <c r="H7" s="64" t="s">
        <v>60</v>
      </c>
      <c r="I7" s="113" t="s">
        <v>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5"/>
    </row>
    <row r="8" spans="2:36" ht="16.5" customHeight="1" x14ac:dyDescent="0.15">
      <c r="B8" s="202" t="s">
        <v>4</v>
      </c>
      <c r="C8" s="196" t="s">
        <v>5</v>
      </c>
      <c r="D8" s="197"/>
      <c r="E8" s="116" t="s">
        <v>74</v>
      </c>
      <c r="F8" s="116"/>
      <c r="G8" s="8">
        <v>4</v>
      </c>
      <c r="H8" s="117">
        <f>W10</f>
        <v>0</v>
      </c>
      <c r="I8" s="9"/>
      <c r="J8" s="10"/>
      <c r="K8" s="11" t="s">
        <v>6</v>
      </c>
      <c r="L8" s="118">
        <v>65</v>
      </c>
      <c r="M8" s="118"/>
      <c r="N8" s="10"/>
      <c r="O8" s="10"/>
      <c r="P8" s="11" t="s">
        <v>7</v>
      </c>
      <c r="Q8" s="118">
        <v>65</v>
      </c>
      <c r="R8" s="118"/>
      <c r="S8" s="10"/>
      <c r="T8" s="10"/>
      <c r="U8" s="11" t="s">
        <v>8</v>
      </c>
      <c r="V8" s="118">
        <v>65</v>
      </c>
      <c r="W8" s="118"/>
      <c r="X8" s="12"/>
      <c r="Y8" s="13"/>
      <c r="AA8" s="14" t="s">
        <v>9</v>
      </c>
    </row>
    <row r="9" spans="2:36" ht="16.5" customHeight="1" x14ac:dyDescent="0.15">
      <c r="B9" s="203"/>
      <c r="C9" s="198"/>
      <c r="D9" s="199"/>
      <c r="E9" s="116"/>
      <c r="F9" s="116"/>
      <c r="G9" s="47" t="s">
        <v>52</v>
      </c>
      <c r="H9" s="117"/>
      <c r="I9" s="15"/>
      <c r="J9" s="119" t="s">
        <v>10</v>
      </c>
      <c r="K9" s="119"/>
      <c r="L9" s="119"/>
      <c r="M9" s="119"/>
      <c r="N9" s="119"/>
      <c r="O9" s="119"/>
      <c r="P9" s="120">
        <f>ROUND((ROUNDDOWN(L8,1)+ROUNDDOWN(Q8,1)+ROUNDDOWN(V8,1))/3,1)</f>
        <v>65</v>
      </c>
      <c r="Q9" s="120"/>
      <c r="R9" s="120"/>
      <c r="S9" s="1" t="s">
        <v>11</v>
      </c>
      <c r="T9" s="16" t="s">
        <v>12</v>
      </c>
      <c r="U9" s="17"/>
      <c r="V9" s="17"/>
      <c r="W9" s="17"/>
      <c r="X9" s="17"/>
      <c r="Y9" s="18"/>
    </row>
    <row r="10" spans="2:36" ht="16.5" customHeight="1" x14ac:dyDescent="0.15">
      <c r="B10" s="203"/>
      <c r="C10" s="198"/>
      <c r="D10" s="199"/>
      <c r="E10" s="116"/>
      <c r="F10" s="116"/>
      <c r="G10" s="8">
        <v>0</v>
      </c>
      <c r="H10" s="117"/>
      <c r="I10" s="19"/>
      <c r="J10" s="121" t="str">
        <f>"（"&amp;FIXED(G8,1)&amp;"×（"&amp;FIXED(P9,1)&amp;"－70）÷15） ="</f>
        <v>（4.0×（65.0－70）÷15） =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>
        <f>IF(P9&gt;85,G8,IF(P9&lt;70,0,ROUND(G8*(P9-70)/15,1)))</f>
        <v>0</v>
      </c>
      <c r="X10" s="122"/>
      <c r="Y10" s="123"/>
    </row>
    <row r="11" spans="2:36" ht="16.5" customHeight="1" x14ac:dyDescent="0.15">
      <c r="B11" s="203"/>
      <c r="C11" s="198"/>
      <c r="D11" s="199"/>
      <c r="E11" s="116" t="s">
        <v>75</v>
      </c>
      <c r="F11" s="116"/>
      <c r="G11" s="8">
        <v>2</v>
      </c>
      <c r="H11" s="126">
        <f>IF(I11=1,G11,IF(I11=2,G12,G13))</f>
        <v>0</v>
      </c>
      <c r="I11" s="20">
        <v>3</v>
      </c>
      <c r="J11" s="21"/>
      <c r="K11" s="150" t="s">
        <v>86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1"/>
    </row>
    <row r="12" spans="2:36" ht="16.5" customHeight="1" x14ac:dyDescent="0.15">
      <c r="B12" s="203"/>
      <c r="C12" s="198"/>
      <c r="D12" s="199"/>
      <c r="E12" s="116"/>
      <c r="F12" s="116"/>
      <c r="G12" s="8">
        <v>1</v>
      </c>
      <c r="H12" s="127"/>
      <c r="I12" s="22"/>
      <c r="J12" s="23"/>
      <c r="K12" s="148" t="s">
        <v>87</v>
      </c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9"/>
      <c r="AA12" s="79"/>
      <c r="AB12" s="79"/>
      <c r="AC12" s="79"/>
      <c r="AD12" s="79"/>
      <c r="AE12" s="79"/>
      <c r="AF12" s="79"/>
      <c r="AG12" s="79"/>
      <c r="AH12" s="79"/>
      <c r="AI12" s="79"/>
      <c r="AJ12" s="79"/>
    </row>
    <row r="13" spans="2:36" ht="16.5" customHeight="1" x14ac:dyDescent="0.15">
      <c r="B13" s="203"/>
      <c r="C13" s="200"/>
      <c r="D13" s="201"/>
      <c r="E13" s="116"/>
      <c r="F13" s="116"/>
      <c r="G13" s="8">
        <v>0</v>
      </c>
      <c r="H13" s="210"/>
      <c r="I13" s="22"/>
      <c r="J13" s="23"/>
      <c r="K13" s="148" t="s">
        <v>83</v>
      </c>
      <c r="L13" s="148"/>
      <c r="M13" s="148"/>
      <c r="N13" s="148"/>
      <c r="O13" s="148"/>
      <c r="P13" s="136"/>
      <c r="Q13" s="136"/>
      <c r="R13" s="136"/>
      <c r="S13" s="136"/>
      <c r="T13" s="136"/>
      <c r="U13" s="136"/>
      <c r="V13" s="136"/>
      <c r="W13" s="136"/>
      <c r="X13" s="136"/>
      <c r="Y13" s="137"/>
      <c r="AA13" s="80"/>
      <c r="AB13" s="209"/>
      <c r="AC13" s="209"/>
      <c r="AD13" s="209"/>
      <c r="AE13" s="209"/>
      <c r="AF13" s="209"/>
      <c r="AG13" s="209"/>
      <c r="AH13" s="209"/>
      <c r="AI13" s="209"/>
      <c r="AJ13" s="209"/>
    </row>
    <row r="14" spans="2:36" ht="16.5" customHeight="1" x14ac:dyDescent="0.15">
      <c r="B14" s="203"/>
      <c r="C14" s="125" t="s">
        <v>13</v>
      </c>
      <c r="D14" s="125"/>
      <c r="E14" s="116" t="s">
        <v>71</v>
      </c>
      <c r="F14" s="116"/>
      <c r="G14" s="8">
        <v>3</v>
      </c>
      <c r="H14" s="205">
        <f>IF(I14=1,G14,IF(I14=2,G15,G16))</f>
        <v>0</v>
      </c>
      <c r="I14" s="22">
        <v>3</v>
      </c>
      <c r="J14" s="23"/>
      <c r="K14" s="148" t="s">
        <v>53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9"/>
      <c r="AA14" s="80"/>
      <c r="AB14" s="81"/>
      <c r="AC14" s="81"/>
      <c r="AD14" s="81"/>
      <c r="AE14" s="81"/>
      <c r="AF14" s="81"/>
      <c r="AG14" s="81"/>
      <c r="AH14" s="81"/>
      <c r="AI14" s="81"/>
      <c r="AJ14" s="81"/>
    </row>
    <row r="15" spans="2:36" ht="16.5" customHeight="1" x14ac:dyDescent="0.15">
      <c r="B15" s="203"/>
      <c r="C15" s="125"/>
      <c r="D15" s="125"/>
      <c r="E15" s="116"/>
      <c r="F15" s="116"/>
      <c r="G15" s="8">
        <v>1.5</v>
      </c>
      <c r="H15" s="206"/>
      <c r="I15" s="22"/>
      <c r="J15" s="23"/>
      <c r="K15" s="148" t="s">
        <v>54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9"/>
      <c r="AA15" s="82" t="s">
        <v>59</v>
      </c>
      <c r="AB15" s="82"/>
      <c r="AC15" s="82"/>
      <c r="AD15" s="82"/>
      <c r="AE15" s="82"/>
      <c r="AF15" s="82"/>
      <c r="AG15" s="82"/>
      <c r="AH15" s="82"/>
      <c r="AI15" s="82"/>
      <c r="AJ15" s="82"/>
    </row>
    <row r="16" spans="2:36" ht="16.5" customHeight="1" x14ac:dyDescent="0.15">
      <c r="B16" s="204"/>
      <c r="C16" s="125"/>
      <c r="D16" s="125"/>
      <c r="E16" s="116"/>
      <c r="F16" s="116"/>
      <c r="G16" s="8">
        <v>0</v>
      </c>
      <c r="H16" s="207"/>
      <c r="I16" s="22"/>
      <c r="J16" s="23"/>
      <c r="K16" s="208" t="s">
        <v>55</v>
      </c>
      <c r="L16" s="208"/>
      <c r="M16" s="208"/>
      <c r="N16" s="76"/>
      <c r="O16" s="24"/>
      <c r="P16" s="77"/>
      <c r="Q16" s="77"/>
      <c r="R16" s="77"/>
      <c r="S16" s="77"/>
      <c r="T16" s="77"/>
      <c r="U16" s="77"/>
      <c r="V16" s="77"/>
      <c r="W16" s="77"/>
      <c r="X16" s="77"/>
      <c r="Y16" s="78"/>
      <c r="AA16" s="83"/>
      <c r="AB16" s="194" t="s">
        <v>14</v>
      </c>
      <c r="AC16" s="194"/>
      <c r="AD16" s="194"/>
      <c r="AE16" s="194" t="s">
        <v>15</v>
      </c>
      <c r="AF16" s="194"/>
      <c r="AG16" s="194"/>
      <c r="AH16" s="194" t="s">
        <v>16</v>
      </c>
      <c r="AI16" s="194"/>
      <c r="AJ16" s="195"/>
    </row>
    <row r="17" spans="2:36" ht="16.5" customHeight="1" x14ac:dyDescent="0.15">
      <c r="B17" s="124" t="s">
        <v>17</v>
      </c>
      <c r="C17" s="125" t="s">
        <v>18</v>
      </c>
      <c r="D17" s="125"/>
      <c r="E17" s="116" t="s">
        <v>50</v>
      </c>
      <c r="F17" s="116"/>
      <c r="G17" s="8">
        <v>2</v>
      </c>
      <c r="H17" s="126">
        <f>IF(I17=1,G17,IF(I17=2,G18,G19))</f>
        <v>0</v>
      </c>
      <c r="I17" s="20">
        <v>3</v>
      </c>
      <c r="J17" s="21"/>
      <c r="K17" s="128" t="s">
        <v>70</v>
      </c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9"/>
      <c r="AA17" s="130" t="str">
        <f>+E17</f>
        <v>保有資格</v>
      </c>
      <c r="AB17" s="131">
        <v>1</v>
      </c>
      <c r="AC17" s="131"/>
      <c r="AD17" s="131"/>
      <c r="AE17" s="131">
        <v>1</v>
      </c>
      <c r="AF17" s="131"/>
      <c r="AG17" s="131"/>
      <c r="AH17" s="131">
        <v>2</v>
      </c>
      <c r="AI17" s="131"/>
      <c r="AJ17" s="132"/>
    </row>
    <row r="18" spans="2:36" ht="16.5" customHeight="1" x14ac:dyDescent="0.15">
      <c r="B18" s="124"/>
      <c r="C18" s="125"/>
      <c r="D18" s="125"/>
      <c r="E18" s="116"/>
      <c r="F18" s="116"/>
      <c r="G18" s="8">
        <v>1</v>
      </c>
      <c r="H18" s="127"/>
      <c r="I18" s="22"/>
      <c r="J18" s="23"/>
      <c r="K18" s="133" t="s">
        <v>70</v>
      </c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4"/>
      <c r="AA18" s="130"/>
      <c r="AB18" s="131"/>
      <c r="AC18" s="131"/>
      <c r="AD18" s="131"/>
      <c r="AE18" s="131"/>
      <c r="AF18" s="131"/>
      <c r="AG18" s="131"/>
      <c r="AH18" s="131"/>
      <c r="AI18" s="131"/>
      <c r="AJ18" s="132"/>
    </row>
    <row r="19" spans="2:36" ht="16.5" customHeight="1" x14ac:dyDescent="0.15">
      <c r="B19" s="124"/>
      <c r="C19" s="125"/>
      <c r="D19" s="125"/>
      <c r="E19" s="116"/>
      <c r="F19" s="116"/>
      <c r="G19" s="8">
        <v>0</v>
      </c>
      <c r="H19" s="127"/>
      <c r="I19" s="25"/>
      <c r="J19" s="26"/>
      <c r="K19" s="135" t="s">
        <v>55</v>
      </c>
      <c r="L19" s="135"/>
      <c r="M19" s="135"/>
      <c r="N19" s="135"/>
      <c r="O19" s="73"/>
      <c r="P19" s="136"/>
      <c r="Q19" s="136"/>
      <c r="R19" s="136"/>
      <c r="S19" s="136"/>
      <c r="T19" s="136"/>
      <c r="U19" s="136"/>
      <c r="V19" s="136"/>
      <c r="W19" s="136"/>
      <c r="X19" s="136"/>
      <c r="Y19" s="137"/>
      <c r="AA19" s="130"/>
      <c r="AB19" s="131"/>
      <c r="AC19" s="131"/>
      <c r="AD19" s="131"/>
      <c r="AE19" s="131"/>
      <c r="AF19" s="131"/>
      <c r="AG19" s="131"/>
      <c r="AH19" s="131"/>
      <c r="AI19" s="131"/>
      <c r="AJ19" s="132"/>
    </row>
    <row r="20" spans="2:36" ht="16.5" customHeight="1" x14ac:dyDescent="0.15">
      <c r="B20" s="124"/>
      <c r="C20" s="125" t="s">
        <v>19</v>
      </c>
      <c r="D20" s="125"/>
      <c r="E20" s="116" t="s">
        <v>76</v>
      </c>
      <c r="F20" s="116"/>
      <c r="G20" s="8">
        <v>2</v>
      </c>
      <c r="H20" s="126">
        <f>W22</f>
        <v>0</v>
      </c>
      <c r="I20" s="33"/>
      <c r="J20" s="119" t="s">
        <v>20</v>
      </c>
      <c r="K20" s="119"/>
      <c r="L20" s="119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71"/>
      <c r="Y20" s="72"/>
      <c r="AA20" s="84" t="s">
        <v>21</v>
      </c>
      <c r="AB20" s="141">
        <v>49.3</v>
      </c>
      <c r="AC20" s="141"/>
      <c r="AD20" s="85" t="s">
        <v>22</v>
      </c>
      <c r="AE20" s="141">
        <v>49.3</v>
      </c>
      <c r="AF20" s="141"/>
      <c r="AG20" s="85" t="s">
        <v>22</v>
      </c>
      <c r="AH20" s="141">
        <v>49.3</v>
      </c>
      <c r="AI20" s="141"/>
      <c r="AJ20" s="86" t="s">
        <v>22</v>
      </c>
    </row>
    <row r="21" spans="2:36" ht="16.5" customHeight="1" x14ac:dyDescent="0.15">
      <c r="B21" s="124"/>
      <c r="C21" s="125"/>
      <c r="D21" s="125"/>
      <c r="E21" s="116"/>
      <c r="F21" s="116"/>
      <c r="G21" s="47" t="s">
        <v>52</v>
      </c>
      <c r="H21" s="138"/>
      <c r="I21" s="27"/>
      <c r="J21" s="119" t="s">
        <v>23</v>
      </c>
      <c r="K21" s="119"/>
      <c r="L21" s="119"/>
      <c r="M21" s="119"/>
      <c r="N21" s="119"/>
      <c r="O21" s="152">
        <v>25</v>
      </c>
      <c r="P21" s="152"/>
      <c r="Q21" s="1" t="s">
        <v>22</v>
      </c>
      <c r="S21" s="28"/>
      <c r="T21" s="29"/>
      <c r="U21" s="29"/>
      <c r="V21" s="29"/>
      <c r="W21" s="29"/>
      <c r="X21" s="29"/>
      <c r="Y21" s="30"/>
      <c r="AA21" s="130" t="s">
        <v>24</v>
      </c>
      <c r="AB21" s="153">
        <f>IF(AB20&gt;50,G20,IF(AB20&lt;25,0,ROUND(G20*(AB20-25)/25,1)))</f>
        <v>1.9</v>
      </c>
      <c r="AC21" s="153"/>
      <c r="AD21" s="153"/>
      <c r="AE21" s="153">
        <f>IF(AE20&gt;50,G20,IF(AE20&lt;25,0,ROUND(G20*(AE20-25)/25,1)))</f>
        <v>1.9</v>
      </c>
      <c r="AF21" s="153"/>
      <c r="AG21" s="153"/>
      <c r="AH21" s="153">
        <f>IF(AH20&gt;50,G20,IF(AH20&lt;25,0,ROUND(G20*(AH20-25)/25,1)))</f>
        <v>1.9</v>
      </c>
      <c r="AI21" s="153"/>
      <c r="AJ21" s="154"/>
    </row>
    <row r="22" spans="2:36" ht="16.5" customHeight="1" x14ac:dyDescent="0.15">
      <c r="B22" s="124"/>
      <c r="C22" s="125"/>
      <c r="D22" s="125"/>
      <c r="E22" s="116"/>
      <c r="F22" s="116"/>
      <c r="G22" s="8">
        <v>0</v>
      </c>
      <c r="H22" s="139"/>
      <c r="I22" s="19"/>
      <c r="J22" s="155" t="str">
        <f>IF(O21&lt;=25,"25単位以下　＝","（"&amp;FIXED(G20,1)&amp;"×（"&amp;FIXED(O21,1)&amp;"－25）÷25）） =")</f>
        <v>25単位以下　＝</v>
      </c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22">
        <f>IF(O21&gt;50,G20,IF(O21&lt;25,0,ROUND(G20*(O21-25)/25,1)))</f>
        <v>0</v>
      </c>
      <c r="X22" s="122"/>
      <c r="Y22" s="123"/>
      <c r="AA22" s="130"/>
      <c r="AB22" s="153">
        <f>IF(T21&gt;50,L20,IF(T21&lt;25,0,ROUND(L20*(T21-25)/25,1)))</f>
        <v>0</v>
      </c>
      <c r="AC22" s="153"/>
      <c r="AD22" s="153"/>
      <c r="AE22" s="153">
        <f>IF(W21&gt;50,O20,IF(W21&lt;25,0,ROUND(O20*(W21-25)/25,1)))</f>
        <v>0</v>
      </c>
      <c r="AF22" s="153"/>
      <c r="AG22" s="153"/>
      <c r="AH22" s="153">
        <f>IF(Z21&gt;50,R20,IF(Z21&lt;25,0,ROUND(R20*(Z21-25)/25,1)))</f>
        <v>0</v>
      </c>
      <c r="AI22" s="153"/>
      <c r="AJ22" s="154"/>
    </row>
    <row r="23" spans="2:36" ht="16.5" customHeight="1" x14ac:dyDescent="0.15">
      <c r="B23" s="124"/>
      <c r="C23" s="142" t="s">
        <v>25</v>
      </c>
      <c r="D23" s="143"/>
      <c r="E23" s="116" t="s">
        <v>79</v>
      </c>
      <c r="F23" s="116"/>
      <c r="G23" s="8">
        <v>4</v>
      </c>
      <c r="H23" s="126">
        <f>IF(I23=1,G23,IF(I23=2,G24,G25))</f>
        <v>4</v>
      </c>
      <c r="I23" s="31">
        <v>1</v>
      </c>
      <c r="J23" s="32"/>
      <c r="K23" s="128" t="s">
        <v>80</v>
      </c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9"/>
      <c r="AA23" s="130" t="s">
        <v>26</v>
      </c>
      <c r="AB23" s="131">
        <v>0</v>
      </c>
      <c r="AC23" s="131"/>
      <c r="AD23" s="131"/>
      <c r="AE23" s="131">
        <v>0</v>
      </c>
      <c r="AF23" s="131"/>
      <c r="AG23" s="131"/>
      <c r="AH23" s="131">
        <v>4</v>
      </c>
      <c r="AI23" s="131"/>
      <c r="AJ23" s="132"/>
    </row>
    <row r="24" spans="2:36" ht="16.5" customHeight="1" x14ac:dyDescent="0.15">
      <c r="B24" s="124"/>
      <c r="C24" s="144"/>
      <c r="D24" s="145"/>
      <c r="E24" s="116"/>
      <c r="F24" s="116"/>
      <c r="G24" s="8">
        <v>2</v>
      </c>
      <c r="H24" s="127"/>
      <c r="I24" s="27"/>
      <c r="J24" s="32"/>
      <c r="K24" s="133" t="s">
        <v>90</v>
      </c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4"/>
      <c r="AA24" s="130"/>
      <c r="AB24" s="131"/>
      <c r="AC24" s="131"/>
      <c r="AD24" s="131"/>
      <c r="AE24" s="131"/>
      <c r="AF24" s="131"/>
      <c r="AG24" s="131"/>
      <c r="AH24" s="131"/>
      <c r="AI24" s="131"/>
      <c r="AJ24" s="132"/>
    </row>
    <row r="25" spans="2:36" ht="16.5" customHeight="1" x14ac:dyDescent="0.15">
      <c r="B25" s="124"/>
      <c r="C25" s="144"/>
      <c r="D25" s="145"/>
      <c r="E25" s="116"/>
      <c r="F25" s="116"/>
      <c r="G25" s="8">
        <v>0</v>
      </c>
      <c r="H25" s="127"/>
      <c r="I25" s="25"/>
      <c r="J25" s="32"/>
      <c r="K25" s="135" t="s">
        <v>55</v>
      </c>
      <c r="L25" s="135"/>
      <c r="M25" s="135"/>
      <c r="N25" s="135"/>
      <c r="O25" s="24"/>
      <c r="P25" s="136"/>
      <c r="Q25" s="136"/>
      <c r="R25" s="136"/>
      <c r="S25" s="136"/>
      <c r="T25" s="136"/>
      <c r="U25" s="136"/>
      <c r="V25" s="136"/>
      <c r="W25" s="136"/>
      <c r="X25" s="136"/>
      <c r="Y25" s="137"/>
      <c r="AA25" s="130"/>
      <c r="AB25" s="131"/>
      <c r="AC25" s="131"/>
      <c r="AD25" s="131"/>
      <c r="AE25" s="131"/>
      <c r="AF25" s="131"/>
      <c r="AG25" s="131"/>
      <c r="AH25" s="131"/>
      <c r="AI25" s="131"/>
      <c r="AJ25" s="132"/>
    </row>
    <row r="26" spans="2:36" ht="16.5" customHeight="1" x14ac:dyDescent="0.15">
      <c r="B26" s="124"/>
      <c r="C26" s="144"/>
      <c r="D26" s="145"/>
      <c r="E26" s="116" t="s">
        <v>77</v>
      </c>
      <c r="F26" s="116"/>
      <c r="G26" s="8">
        <v>4</v>
      </c>
      <c r="H26" s="117">
        <f>W28</f>
        <v>0</v>
      </c>
      <c r="I26" s="9"/>
      <c r="J26" s="10"/>
      <c r="K26" s="11" t="s">
        <v>6</v>
      </c>
      <c r="L26" s="118">
        <v>65</v>
      </c>
      <c r="M26" s="118"/>
      <c r="N26" s="10"/>
      <c r="O26" s="10"/>
      <c r="P26" s="11" t="s">
        <v>7</v>
      </c>
      <c r="Q26" s="118">
        <v>65</v>
      </c>
      <c r="R26" s="118"/>
      <c r="S26" s="10"/>
      <c r="T26" s="10"/>
      <c r="U26" s="11" t="s">
        <v>8</v>
      </c>
      <c r="V26" s="118">
        <v>65</v>
      </c>
      <c r="W26" s="118"/>
      <c r="X26" s="12"/>
      <c r="Y26" s="13"/>
      <c r="AA26" s="84" t="s">
        <v>27</v>
      </c>
      <c r="AB26" s="87">
        <v>65</v>
      </c>
      <c r="AC26" s="87">
        <v>70.099999999999994</v>
      </c>
      <c r="AD26" s="87">
        <v>80</v>
      </c>
      <c r="AE26" s="87">
        <v>80</v>
      </c>
      <c r="AF26" s="87">
        <v>65</v>
      </c>
      <c r="AG26" s="87">
        <v>78</v>
      </c>
      <c r="AH26" s="87">
        <v>81</v>
      </c>
      <c r="AI26" s="87">
        <v>80</v>
      </c>
      <c r="AJ26" s="88">
        <v>80</v>
      </c>
    </row>
    <row r="27" spans="2:36" ht="16.5" customHeight="1" x14ac:dyDescent="0.15">
      <c r="B27" s="124"/>
      <c r="C27" s="144"/>
      <c r="D27" s="145"/>
      <c r="E27" s="116"/>
      <c r="F27" s="116"/>
      <c r="G27" s="47" t="s">
        <v>52</v>
      </c>
      <c r="H27" s="117"/>
      <c r="I27" s="15"/>
      <c r="J27" s="119" t="s">
        <v>10</v>
      </c>
      <c r="K27" s="119"/>
      <c r="L27" s="119"/>
      <c r="M27" s="119"/>
      <c r="N27" s="119"/>
      <c r="O27" s="119"/>
      <c r="P27" s="120">
        <f>ROUND((ROUNDDOWN(L26,1)+ROUNDDOWN(Q26,1)+ROUNDDOWN(V26,1))/3,1)</f>
        <v>65</v>
      </c>
      <c r="Q27" s="120"/>
      <c r="R27" s="120"/>
      <c r="S27" s="1" t="s">
        <v>11</v>
      </c>
      <c r="T27" s="16" t="s">
        <v>12</v>
      </c>
      <c r="U27" s="156"/>
      <c r="V27" s="156"/>
      <c r="W27" s="156"/>
      <c r="X27" s="156"/>
      <c r="Y27" s="157"/>
      <c r="AA27" s="89" t="s">
        <v>28</v>
      </c>
      <c r="AB27" s="158">
        <f>ROUND((ROUNDDOWN(AB26,1)+ROUNDDOWN(AC26,1)+ROUNDDOWN(AD26,1))/3,1)</f>
        <v>71.7</v>
      </c>
      <c r="AC27" s="159"/>
      <c r="AD27" s="160"/>
      <c r="AE27" s="161">
        <f>ROUND((AE26+AF26+AG26)/3,1)</f>
        <v>74.3</v>
      </c>
      <c r="AF27" s="161"/>
      <c r="AG27" s="161"/>
      <c r="AH27" s="161">
        <f>ROUND((AH26+AI26+AJ26)/3,1)</f>
        <v>80.3</v>
      </c>
      <c r="AI27" s="161"/>
      <c r="AJ27" s="162"/>
    </row>
    <row r="28" spans="2:36" ht="16.5" customHeight="1" x14ac:dyDescent="0.15">
      <c r="B28" s="124"/>
      <c r="C28" s="144"/>
      <c r="D28" s="145"/>
      <c r="E28" s="116"/>
      <c r="F28" s="116"/>
      <c r="G28" s="8">
        <v>0</v>
      </c>
      <c r="H28" s="117"/>
      <c r="I28" s="19"/>
      <c r="J28" s="121" t="str">
        <f>"（"&amp;FIXED(G26,1)&amp;"×（"&amp;FIXED(P27,1)&amp;"－70）÷15） ="</f>
        <v>（4.0×（65.0－70）÷15） =</v>
      </c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2">
        <f>IF(P27&gt;85,G26,IF(P27&lt;70,0,ROUND(G26*(P27-70)/15,1)))</f>
        <v>0</v>
      </c>
      <c r="X28" s="122"/>
      <c r="Y28" s="123"/>
      <c r="AA28" s="89" t="s">
        <v>29</v>
      </c>
      <c r="AB28" s="153">
        <f>IF(AB27&gt;80,G26,IF(AB27&lt;70,0,ROUND(G26*(AB27-70)/10,1)))</f>
        <v>0.7</v>
      </c>
      <c r="AC28" s="153"/>
      <c r="AD28" s="153"/>
      <c r="AE28" s="153">
        <f>IF(AE27&gt;80,G26,IF(AE27&lt;70,0,ROUND(G26*(AE27-70)/10,1)))</f>
        <v>1.7</v>
      </c>
      <c r="AF28" s="153"/>
      <c r="AG28" s="153"/>
      <c r="AH28" s="153">
        <f>IF(AH27&gt;80,G26,IF(AH27&lt;70,0,ROUND(G26*(AH27-70)/10,1)))</f>
        <v>4</v>
      </c>
      <c r="AI28" s="153"/>
      <c r="AJ28" s="154"/>
    </row>
    <row r="29" spans="2:36" ht="16.5" customHeight="1" x14ac:dyDescent="0.15">
      <c r="B29" s="124"/>
      <c r="C29" s="144"/>
      <c r="D29" s="145"/>
      <c r="E29" s="163" t="s">
        <v>78</v>
      </c>
      <c r="F29" s="163"/>
      <c r="G29" s="8">
        <v>3</v>
      </c>
      <c r="H29" s="126">
        <f>IF(I29=1,G29,IF(I29=2,G30,IF(I29=3,G31)))</f>
        <v>0</v>
      </c>
      <c r="I29" s="20">
        <v>3</v>
      </c>
      <c r="J29" s="21"/>
      <c r="K29" s="150" t="s">
        <v>81</v>
      </c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1"/>
      <c r="AA29" s="164" t="s">
        <v>85</v>
      </c>
      <c r="AB29" s="167">
        <v>0</v>
      </c>
      <c r="AC29" s="168"/>
      <c r="AD29" s="169"/>
      <c r="AE29" s="176">
        <v>1.5</v>
      </c>
      <c r="AF29" s="176"/>
      <c r="AG29" s="176"/>
      <c r="AH29" s="176">
        <v>1.5</v>
      </c>
      <c r="AI29" s="176"/>
      <c r="AJ29" s="179"/>
    </row>
    <row r="30" spans="2:36" ht="16.5" customHeight="1" x14ac:dyDescent="0.15">
      <c r="B30" s="124"/>
      <c r="C30" s="144"/>
      <c r="D30" s="145"/>
      <c r="E30" s="163"/>
      <c r="F30" s="163"/>
      <c r="G30" s="8">
        <v>1.5</v>
      </c>
      <c r="H30" s="138"/>
      <c r="I30" s="22"/>
      <c r="J30" s="23"/>
      <c r="K30" s="148" t="s">
        <v>82</v>
      </c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9"/>
      <c r="AA30" s="165"/>
      <c r="AB30" s="170"/>
      <c r="AC30" s="171"/>
      <c r="AD30" s="172"/>
      <c r="AE30" s="177"/>
      <c r="AF30" s="177"/>
      <c r="AG30" s="177"/>
      <c r="AH30" s="177"/>
      <c r="AI30" s="177"/>
      <c r="AJ30" s="180"/>
    </row>
    <row r="31" spans="2:36" ht="16.5" customHeight="1" x14ac:dyDescent="0.15">
      <c r="B31" s="124"/>
      <c r="C31" s="146"/>
      <c r="D31" s="147"/>
      <c r="E31" s="163"/>
      <c r="F31" s="163"/>
      <c r="G31" s="8">
        <v>0</v>
      </c>
      <c r="H31" s="139"/>
      <c r="I31" s="22"/>
      <c r="J31" s="26"/>
      <c r="K31" s="135" t="s">
        <v>83</v>
      </c>
      <c r="L31" s="135"/>
      <c r="M31" s="135"/>
      <c r="N31" s="135"/>
      <c r="O31" s="135"/>
      <c r="P31" s="136"/>
      <c r="Q31" s="136"/>
      <c r="R31" s="136"/>
      <c r="S31" s="136"/>
      <c r="T31" s="136"/>
      <c r="U31" s="136"/>
      <c r="V31" s="136"/>
      <c r="W31" s="136"/>
      <c r="X31" s="136"/>
      <c r="Y31" s="137"/>
      <c r="AA31" s="166"/>
      <c r="AB31" s="173"/>
      <c r="AC31" s="174"/>
      <c r="AD31" s="175"/>
      <c r="AE31" s="178"/>
      <c r="AF31" s="178"/>
      <c r="AG31" s="178"/>
      <c r="AH31" s="178"/>
      <c r="AI31" s="178"/>
      <c r="AJ31" s="181"/>
    </row>
    <row r="32" spans="2:36" ht="16.5" customHeight="1" x14ac:dyDescent="0.15">
      <c r="B32" s="124" t="s">
        <v>30</v>
      </c>
      <c r="C32" s="125" t="s">
        <v>18</v>
      </c>
      <c r="D32" s="125"/>
      <c r="E32" s="192" t="s">
        <v>50</v>
      </c>
      <c r="F32" s="192"/>
      <c r="G32" s="8">
        <v>3</v>
      </c>
      <c r="H32" s="126">
        <f>IF(I32=1,G32,IF(I32=2,G33,G34))</f>
        <v>0</v>
      </c>
      <c r="I32" s="20">
        <v>3</v>
      </c>
      <c r="J32" s="21"/>
      <c r="K32" s="128" t="s">
        <v>69</v>
      </c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9"/>
      <c r="AA32" s="90" t="s">
        <v>31</v>
      </c>
      <c r="AB32" s="186">
        <f>AB17+AB21+AB23+AB28+AB29</f>
        <v>3.5999999999999996</v>
      </c>
      <c r="AC32" s="187"/>
      <c r="AD32" s="188"/>
      <c r="AE32" s="182">
        <f>AE17+AE21+AE23+AE28+AE29</f>
        <v>6.1</v>
      </c>
      <c r="AF32" s="183"/>
      <c r="AG32" s="184"/>
      <c r="AH32" s="182">
        <f>AH17+AH21+AH23+AH28+AH29</f>
        <v>13.4</v>
      </c>
      <c r="AI32" s="183"/>
      <c r="AJ32" s="185"/>
    </row>
    <row r="33" spans="2:36" ht="16.5" customHeight="1" x14ac:dyDescent="0.15">
      <c r="B33" s="124"/>
      <c r="C33" s="125"/>
      <c r="D33" s="125"/>
      <c r="E33" s="192"/>
      <c r="F33" s="192"/>
      <c r="G33" s="8">
        <v>1.5</v>
      </c>
      <c r="H33" s="127"/>
      <c r="I33" s="22"/>
      <c r="J33" s="23"/>
      <c r="K33" s="133" t="s">
        <v>70</v>
      </c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4"/>
      <c r="AA33" s="82" t="s">
        <v>32</v>
      </c>
      <c r="AB33" s="91"/>
      <c r="AC33" s="91"/>
      <c r="AD33" s="91"/>
      <c r="AE33" s="91"/>
      <c r="AF33" s="91"/>
      <c r="AG33" s="91"/>
      <c r="AH33" s="91"/>
      <c r="AI33" s="91"/>
      <c r="AJ33" s="91"/>
    </row>
    <row r="34" spans="2:36" ht="16.5" customHeight="1" x14ac:dyDescent="0.15">
      <c r="B34" s="124"/>
      <c r="C34" s="125"/>
      <c r="D34" s="125"/>
      <c r="E34" s="192"/>
      <c r="F34" s="192"/>
      <c r="G34" s="8">
        <v>0</v>
      </c>
      <c r="H34" s="127"/>
      <c r="I34" s="25"/>
      <c r="J34" s="26"/>
      <c r="K34" s="135" t="s">
        <v>55</v>
      </c>
      <c r="L34" s="135"/>
      <c r="M34" s="135"/>
      <c r="N34" s="135"/>
      <c r="O34" s="73"/>
      <c r="P34" s="136"/>
      <c r="Q34" s="136"/>
      <c r="R34" s="136"/>
      <c r="S34" s="136"/>
      <c r="T34" s="136"/>
      <c r="U34" s="136"/>
      <c r="V34" s="136"/>
      <c r="W34" s="136"/>
      <c r="X34" s="136"/>
      <c r="Y34" s="137"/>
      <c r="AA34" s="92" t="s">
        <v>88</v>
      </c>
      <c r="AB34" s="82"/>
      <c r="AC34" s="82"/>
      <c r="AD34" s="82"/>
      <c r="AE34" s="82"/>
      <c r="AF34" s="82"/>
      <c r="AG34" s="82"/>
      <c r="AH34" s="82"/>
      <c r="AI34" s="82"/>
      <c r="AJ34" s="82"/>
    </row>
    <row r="35" spans="2:36" ht="16.5" customHeight="1" x14ac:dyDescent="0.15">
      <c r="B35" s="124"/>
      <c r="C35" s="125" t="s">
        <v>19</v>
      </c>
      <c r="D35" s="125"/>
      <c r="E35" s="163" t="s">
        <v>91</v>
      </c>
      <c r="F35" s="163"/>
      <c r="G35" s="8">
        <v>3</v>
      </c>
      <c r="H35" s="126">
        <f>W37</f>
        <v>0</v>
      </c>
      <c r="I35" s="33"/>
      <c r="J35" s="119" t="s">
        <v>20</v>
      </c>
      <c r="K35" s="119"/>
      <c r="L35" s="119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71"/>
      <c r="Y35" s="72"/>
    </row>
    <row r="36" spans="2:36" ht="16.5" customHeight="1" x14ac:dyDescent="0.15">
      <c r="B36" s="124"/>
      <c r="C36" s="125"/>
      <c r="D36" s="125"/>
      <c r="E36" s="163"/>
      <c r="F36" s="163"/>
      <c r="G36" s="47" t="s">
        <v>52</v>
      </c>
      <c r="H36" s="138"/>
      <c r="I36" s="27"/>
      <c r="J36" s="119" t="s">
        <v>23</v>
      </c>
      <c r="K36" s="119"/>
      <c r="L36" s="119"/>
      <c r="M36" s="119"/>
      <c r="N36" s="119"/>
      <c r="O36" s="152">
        <v>25</v>
      </c>
      <c r="P36" s="152"/>
      <c r="Q36" s="1" t="s">
        <v>22</v>
      </c>
      <c r="S36" s="28"/>
      <c r="T36" s="29"/>
      <c r="U36" s="29"/>
      <c r="V36" s="29"/>
      <c r="W36" s="29"/>
      <c r="X36" s="29"/>
      <c r="Y36" s="30"/>
    </row>
    <row r="37" spans="2:36" ht="16.5" customHeight="1" x14ac:dyDescent="0.15">
      <c r="B37" s="124"/>
      <c r="C37" s="125"/>
      <c r="D37" s="125"/>
      <c r="E37" s="163"/>
      <c r="F37" s="163"/>
      <c r="G37" s="8">
        <v>0</v>
      </c>
      <c r="H37" s="139"/>
      <c r="I37" s="19"/>
      <c r="J37" s="155" t="str">
        <f>IF(O36&lt;=25,"25単位以下　＝","（"&amp;FIXED(G35,1)&amp;"×（"&amp;FIXED(O36,1)&amp;"－25）÷25）） =")</f>
        <v>25単位以下　＝</v>
      </c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22">
        <f>IF(O36&gt;50,G35,IF(O36&lt;25,0,ROUND(G35*(O36-25)/25,1)))</f>
        <v>0</v>
      </c>
      <c r="X37" s="122"/>
      <c r="Y37" s="123"/>
    </row>
    <row r="38" spans="2:36" ht="18" customHeight="1" x14ac:dyDescent="0.15">
      <c r="B38" s="189" t="s">
        <v>62</v>
      </c>
      <c r="C38" s="190"/>
      <c r="D38" s="190"/>
      <c r="E38" s="190"/>
      <c r="F38" s="191"/>
      <c r="G38" s="8">
        <f>G35+G32+G29+G26+G23+G20+G17+G14+G11+G8</f>
        <v>30</v>
      </c>
      <c r="H38" s="63">
        <f>SUM(H8:H37)</f>
        <v>4</v>
      </c>
      <c r="I38" s="34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6"/>
    </row>
    <row r="44" spans="2:36" ht="13.5" x14ac:dyDescent="0.15">
      <c r="C44" t="s">
        <v>33</v>
      </c>
      <c r="D44" s="37" t="s">
        <v>36</v>
      </c>
      <c r="E44" s="37"/>
      <c r="F44" s="37"/>
    </row>
    <row r="45" spans="2:36" ht="13.5" x14ac:dyDescent="0.15">
      <c r="C45"/>
      <c r="D45" s="75" t="s">
        <v>66</v>
      </c>
      <c r="E45" s="37"/>
      <c r="F45" s="37"/>
    </row>
    <row r="46" spans="2:36" ht="13.5" x14ac:dyDescent="0.15">
      <c r="C46"/>
      <c r="D46" s="37" t="s">
        <v>34</v>
      </c>
      <c r="E46" s="37"/>
      <c r="F46" s="37"/>
    </row>
    <row r="47" spans="2:36" ht="13.5" x14ac:dyDescent="0.15">
      <c r="C47"/>
      <c r="D47" s="75" t="s">
        <v>67</v>
      </c>
      <c r="E47" s="37"/>
      <c r="F47" s="37"/>
    </row>
    <row r="48" spans="2:36" ht="13.5" x14ac:dyDescent="0.15">
      <c r="C48"/>
      <c r="D48" s="37" t="s">
        <v>37</v>
      </c>
      <c r="E48" s="37"/>
      <c r="F48" s="37"/>
    </row>
    <row r="49" spans="3:6" ht="13.5" x14ac:dyDescent="0.15">
      <c r="C49"/>
      <c r="D49" t="s">
        <v>38</v>
      </c>
      <c r="E49" s="37"/>
      <c r="F49" s="37"/>
    </row>
    <row r="50" spans="3:6" ht="13.5" x14ac:dyDescent="0.15">
      <c r="C50"/>
      <c r="D50" s="37" t="s">
        <v>39</v>
      </c>
      <c r="E50" s="37"/>
      <c r="F50" s="37"/>
    </row>
    <row r="51" spans="3:6" ht="13.5" x14ac:dyDescent="0.15">
      <c r="C51"/>
      <c r="D51" t="s">
        <v>40</v>
      </c>
      <c r="E51" s="37"/>
      <c r="F51" s="37"/>
    </row>
    <row r="52" spans="3:6" ht="13.5" x14ac:dyDescent="0.15">
      <c r="C52"/>
      <c r="D52" s="37" t="s">
        <v>41</v>
      </c>
      <c r="E52" s="37"/>
      <c r="F52" s="37"/>
    </row>
    <row r="53" spans="3:6" ht="13.5" x14ac:dyDescent="0.15">
      <c r="C53"/>
      <c r="D53" s="75" t="s">
        <v>84</v>
      </c>
      <c r="E53" s="37"/>
      <c r="F53" s="37"/>
    </row>
    <row r="54" spans="3:6" ht="13.5" x14ac:dyDescent="0.15">
      <c r="C54"/>
      <c r="D54" s="37" t="s">
        <v>42</v>
      </c>
      <c r="E54" s="37"/>
      <c r="F54" s="37"/>
    </row>
    <row r="55" spans="3:6" ht="13.5" x14ac:dyDescent="0.15">
      <c r="C55"/>
      <c r="D55" s="37" t="s">
        <v>43</v>
      </c>
      <c r="E55" s="37"/>
      <c r="F55" s="37"/>
    </row>
    <row r="56" spans="3:6" ht="13.5" x14ac:dyDescent="0.15">
      <c r="C56"/>
      <c r="D56" s="37" t="s">
        <v>44</v>
      </c>
      <c r="E56" s="37"/>
      <c r="F56" s="37"/>
    </row>
    <row r="57" spans="3:6" ht="13.5" x14ac:dyDescent="0.15">
      <c r="C57"/>
      <c r="D57" s="37" t="s">
        <v>45</v>
      </c>
      <c r="E57" s="37"/>
      <c r="F57" s="37"/>
    </row>
    <row r="58" spans="3:6" ht="13.5" x14ac:dyDescent="0.15">
      <c r="C58"/>
      <c r="D58" s="37" t="s">
        <v>35</v>
      </c>
      <c r="E58" s="37"/>
      <c r="F58" s="37"/>
    </row>
    <row r="59" spans="3:6" ht="13.5" x14ac:dyDescent="0.15">
      <c r="C59"/>
      <c r="D59" s="38" t="s">
        <v>46</v>
      </c>
      <c r="E59" s="37"/>
      <c r="F59" s="37"/>
    </row>
    <row r="60" spans="3:6" ht="13.5" x14ac:dyDescent="0.15">
      <c r="C60"/>
      <c r="D60" s="37" t="s">
        <v>47</v>
      </c>
      <c r="E60"/>
      <c r="F60"/>
    </row>
    <row r="61" spans="3:6" ht="13.5" x14ac:dyDescent="0.15">
      <c r="C61"/>
      <c r="D61" s="37" t="s">
        <v>48</v>
      </c>
      <c r="E61"/>
      <c r="F61"/>
    </row>
    <row r="62" spans="3:6" ht="13.5" x14ac:dyDescent="0.15">
      <c r="C62"/>
      <c r="D62" s="37" t="s">
        <v>49</v>
      </c>
      <c r="E62" s="37"/>
      <c r="F62" s="37"/>
    </row>
    <row r="63" spans="3:6" ht="13.5" x14ac:dyDescent="0.15">
      <c r="C63"/>
      <c r="E63" s="37"/>
      <c r="F63" s="37"/>
    </row>
    <row r="64" spans="3:6" ht="13.5" x14ac:dyDescent="0.15">
      <c r="C64"/>
      <c r="E64" s="38"/>
      <c r="F64" s="38"/>
    </row>
  </sheetData>
  <sheetProtection sheet="1" formatCells="0" formatColumns="0" formatRows="0" insertColumns="0" insertRows="0" insertHyperlinks="0" deleteColumns="0" deleteRows="0" sort="0" autoFilter="0" pivotTables="0"/>
  <mergeCells count="119">
    <mergeCell ref="AB16:AD16"/>
    <mergeCell ref="AE16:AG16"/>
    <mergeCell ref="AH16:AJ16"/>
    <mergeCell ref="C14:D16"/>
    <mergeCell ref="E14:F16"/>
    <mergeCell ref="C8:D13"/>
    <mergeCell ref="B8:B16"/>
    <mergeCell ref="H14:H16"/>
    <mergeCell ref="K14:Y14"/>
    <mergeCell ref="K15:Y15"/>
    <mergeCell ref="K16:M16"/>
    <mergeCell ref="AB13:AD13"/>
    <mergeCell ref="AE13:AG13"/>
    <mergeCell ref="AH13:AJ13"/>
    <mergeCell ref="E11:F13"/>
    <mergeCell ref="H11:H13"/>
    <mergeCell ref="K11:Y11"/>
    <mergeCell ref="K12:Y12"/>
    <mergeCell ref="P13:Y13"/>
    <mergeCell ref="K13:O13"/>
    <mergeCell ref="B38:F38"/>
    <mergeCell ref="C32:D34"/>
    <mergeCell ref="E32:F34"/>
    <mergeCell ref="H32:H34"/>
    <mergeCell ref="K32:Y32"/>
    <mergeCell ref="J37:V37"/>
    <mergeCell ref="B32:B37"/>
    <mergeCell ref="C35:D37"/>
    <mergeCell ref="E35:F37"/>
    <mergeCell ref="H35:H37"/>
    <mergeCell ref="J35:L35"/>
    <mergeCell ref="M35:W35"/>
    <mergeCell ref="E29:F31"/>
    <mergeCell ref="H29:H31"/>
    <mergeCell ref="AA29:AA31"/>
    <mergeCell ref="AB29:AD31"/>
    <mergeCell ref="W37:Y37"/>
    <mergeCell ref="AE29:AG31"/>
    <mergeCell ref="AH29:AJ31"/>
    <mergeCell ref="P31:Y31"/>
    <mergeCell ref="AE32:AG32"/>
    <mergeCell ref="AH32:AJ32"/>
    <mergeCell ref="AB32:AD32"/>
    <mergeCell ref="J36:N36"/>
    <mergeCell ref="O36:P36"/>
    <mergeCell ref="K33:Y33"/>
    <mergeCell ref="K34:N34"/>
    <mergeCell ref="P34:Y34"/>
    <mergeCell ref="K31:O31"/>
    <mergeCell ref="E26:F28"/>
    <mergeCell ref="H26:H28"/>
    <mergeCell ref="L26:M26"/>
    <mergeCell ref="Q26:R26"/>
    <mergeCell ref="V26:W26"/>
    <mergeCell ref="AB23:AD25"/>
    <mergeCell ref="AE23:AG25"/>
    <mergeCell ref="AH23:AJ25"/>
    <mergeCell ref="K24:Y24"/>
    <mergeCell ref="K25:N25"/>
    <mergeCell ref="P25:Y25"/>
    <mergeCell ref="J27:O27"/>
    <mergeCell ref="P27:R27"/>
    <mergeCell ref="U27:Y27"/>
    <mergeCell ref="AB27:AD27"/>
    <mergeCell ref="AE27:AG27"/>
    <mergeCell ref="AH27:AJ27"/>
    <mergeCell ref="J28:V28"/>
    <mergeCell ref="W28:Y28"/>
    <mergeCell ref="AB28:AD28"/>
    <mergeCell ref="AE28:AG28"/>
    <mergeCell ref="AH28:AJ28"/>
    <mergeCell ref="O21:P21"/>
    <mergeCell ref="AA21:AA22"/>
    <mergeCell ref="AB21:AD22"/>
    <mergeCell ref="AE21:AG22"/>
    <mergeCell ref="AH21:AJ22"/>
    <mergeCell ref="J22:V22"/>
    <mergeCell ref="W22:Y22"/>
    <mergeCell ref="E23:F25"/>
    <mergeCell ref="H23:H25"/>
    <mergeCell ref="K23:Y23"/>
    <mergeCell ref="AA23:AA25"/>
    <mergeCell ref="B17:B31"/>
    <mergeCell ref="C17:D19"/>
    <mergeCell ref="E17:F19"/>
    <mergeCell ref="H17:H19"/>
    <mergeCell ref="K17:Y17"/>
    <mergeCell ref="AA17:AA19"/>
    <mergeCell ref="AB17:AD19"/>
    <mergeCell ref="AE17:AG19"/>
    <mergeCell ref="AH17:AJ19"/>
    <mergeCell ref="K18:Y18"/>
    <mergeCell ref="K19:N19"/>
    <mergeCell ref="P19:Y19"/>
    <mergeCell ref="C20:D22"/>
    <mergeCell ref="E20:F22"/>
    <mergeCell ref="H20:H22"/>
    <mergeCell ref="J20:L20"/>
    <mergeCell ref="M20:W20"/>
    <mergeCell ref="AB20:AC20"/>
    <mergeCell ref="AE20:AF20"/>
    <mergeCell ref="AH20:AI20"/>
    <mergeCell ref="J21:N21"/>
    <mergeCell ref="C23:D31"/>
    <mergeCell ref="K30:Y30"/>
    <mergeCell ref="K29:Y29"/>
    <mergeCell ref="L2:Y4"/>
    <mergeCell ref="J5:Y5"/>
    <mergeCell ref="C7:F7"/>
    <mergeCell ref="I7:Y7"/>
    <mergeCell ref="E8:F10"/>
    <mergeCell ref="H8:H10"/>
    <mergeCell ref="L8:M8"/>
    <mergeCell ref="Q8:R8"/>
    <mergeCell ref="V8:W8"/>
    <mergeCell ref="J9:O9"/>
    <mergeCell ref="P9:R9"/>
    <mergeCell ref="J10:V10"/>
    <mergeCell ref="W10:Y10"/>
  </mergeCells>
  <phoneticPr fontId="3"/>
  <conditionalFormatting sqref="AB17 AE17 AH17 AD20:AJ20 AB20:AB21 AE21 AH21 AB23 AE23 AH23 AB26:AJ26 AB28 AE28 AH28 AB32 AE32 AH32">
    <cfRule type="expression" dxfId="10" priority="4" stopIfTrue="1">
      <formula>#REF!&lt;#REF!</formula>
    </cfRule>
  </conditionalFormatting>
  <conditionalFormatting sqref="AB13:AJ14">
    <cfRule type="expression" dxfId="9" priority="21" stopIfTrue="1">
      <formula>#REF!&lt;#REF!</formula>
    </cfRule>
  </conditionalFormatting>
  <conditionalFormatting sqref="AB16:AJ16">
    <cfRule type="expression" dxfId="8" priority="1" stopIfTrue="1">
      <formula>#REF!&lt;#REF!</formula>
    </cfRule>
  </conditionalFormatting>
  <dataValidations count="7">
    <dataValidation type="list" allowBlank="1" showInputMessage="1" showErrorMessage="1" sqref="AB23:AJ25" xr:uid="{00000000-0002-0000-0000-000001000000}">
      <formula1>"４,２,０"</formula1>
    </dataValidation>
    <dataValidation type="list" allowBlank="1" showInputMessage="1" showErrorMessage="1" sqref="AB17:AJ19" xr:uid="{00000000-0002-0000-0000-000002000000}">
      <formula1>"２,1,０"</formula1>
    </dataValidation>
    <dataValidation type="custom" allowBlank="1" showInputMessage="1" showErrorMessage="1" prompt="少数第１位まで入力_x000a_成績点がない場合「65」を入力" sqref="L8:M8 AB26:AJ26 V26:W26 Q26:R26 L26:M26 V8:W8 Q8:R8" xr:uid="{00000000-0002-0000-0000-000003000000}">
      <formula1>L8-ROUNDDOWN(L8,1)=0</formula1>
    </dataValidation>
    <dataValidation type="custom" allowBlank="1" showInputMessage="1" showErrorMessage="1" prompt="少数第１位まで入力" sqref="O36:P36 O21:P21" xr:uid="{00000000-0002-0000-0000-000004000000}">
      <formula1>O21-ROUNDDOWN(O21,1)=0</formula1>
    </dataValidation>
    <dataValidation type="list" allowBlank="1" showInputMessage="1" sqref="M35:W35" xr:uid="{00000000-0002-0000-0000-000005000000}">
      <formula1>$D$44:$D$62</formula1>
    </dataValidation>
    <dataValidation type="list" allowBlank="1" showInputMessage="1" sqref="M20:W20" xr:uid="{00000000-0002-0000-0000-000006000000}">
      <formula1>$D$43:$D$62</formula1>
    </dataValidation>
    <dataValidation type="list" allowBlank="1" showInputMessage="1" showErrorMessage="1" sqref="AB29:AJ31" xr:uid="{00000000-0002-0000-0000-000000000000}">
      <formula1>"３,1.5,０"</formula1>
    </dataValidation>
  </dataValidations>
  <printOptions horizontalCentered="1"/>
  <pageMargins left="0.78740157480314965" right="0.19685039370078741" top="0.39370078740157483" bottom="0.19685039370078741" header="0.51181102362204722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0</xdr:rowOff>
                  </from>
                  <to>
                    <xdr:col>10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0</xdr:rowOff>
                  </from>
                  <to>
                    <xdr:col>10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0</xdr:rowOff>
                  </from>
                  <to>
                    <xdr:col>10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0</xdr:rowOff>
                  </from>
                  <to>
                    <xdr:col>10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0</xdr:rowOff>
                  </from>
                  <to>
                    <xdr:col>10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0</xdr:rowOff>
                  </from>
                  <to>
                    <xdr:col>10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Group Box 8">
              <controlPr defaultSize="0" autoFill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25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0</xdr:rowOff>
                  </from>
                  <to>
                    <xdr:col>10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0</xdr:rowOff>
                  </from>
                  <to>
                    <xdr:col>10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0</xdr:rowOff>
                  </from>
                  <to>
                    <xdr:col>10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Group Box 12">
              <controlPr defaultSize="0" autoFill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25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Option Button 13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0</xdr:rowOff>
                  </from>
                  <to>
                    <xdr:col>10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Option Button 14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0</xdr:rowOff>
                  </from>
                  <to>
                    <xdr:col>10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Option Button 16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0</xdr:rowOff>
                  </from>
                  <to>
                    <xdr:col>10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Option Button 17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0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Option Button 18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0</xdr:rowOff>
                  </from>
                  <to>
                    <xdr:col>10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Option Button 19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0</xdr:rowOff>
                  </from>
                  <to>
                    <xdr:col>10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Group Box 20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Group Box 26">
              <controlPr defaultSize="0" autoFill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25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Option Button 36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0</xdr:rowOff>
                  </from>
                  <to>
                    <xdr:col>10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Option Button 37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0</xdr:rowOff>
                  </from>
                  <to>
                    <xdr:col>10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Option Button 38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0</xdr:rowOff>
                  </from>
                  <to>
                    <xdr:col>10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J62"/>
  <sheetViews>
    <sheetView showGridLines="0" zoomScaleNormal="90" zoomScaleSheetLayoutView="100" workbookViewId="0">
      <selection activeCell="K24" sqref="K24:Y24"/>
    </sheetView>
  </sheetViews>
  <sheetFormatPr defaultRowHeight="11.25" x14ac:dyDescent="0.15"/>
  <cols>
    <col min="1" max="1" width="1.625" style="1" customWidth="1"/>
    <col min="2" max="2" width="5.125" style="1" customWidth="1"/>
    <col min="3" max="4" width="8" style="1" customWidth="1"/>
    <col min="5" max="6" width="14" style="1" customWidth="1"/>
    <col min="7" max="8" width="8.625" style="1" customWidth="1"/>
    <col min="9" max="9" width="1.625" style="2" customWidth="1"/>
    <col min="10" max="24" width="2.375" style="1" customWidth="1"/>
    <col min="25" max="25" width="10.875" style="1" customWidth="1"/>
    <col min="26" max="26" width="1.625" style="1" customWidth="1"/>
    <col min="27" max="27" width="9" style="2"/>
    <col min="28" max="32" width="4.125" style="2" customWidth="1"/>
    <col min="33" max="36" width="4.125" style="1" customWidth="1"/>
    <col min="37" max="16384" width="9" style="1"/>
  </cols>
  <sheetData>
    <row r="2" spans="2:36" ht="18.75" customHeight="1" x14ac:dyDescent="0.15">
      <c r="B2" s="42" t="s">
        <v>64</v>
      </c>
      <c r="C2" s="43"/>
      <c r="D2" s="43"/>
      <c r="E2" s="43"/>
      <c r="F2" s="43"/>
      <c r="L2" s="110" t="s">
        <v>61</v>
      </c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2:36" ht="27" customHeight="1" x14ac:dyDescent="0.15">
      <c r="B3" s="39"/>
      <c r="C3" s="39"/>
      <c r="D3" s="39"/>
      <c r="E3" s="44"/>
      <c r="F3" s="44"/>
      <c r="G3" s="45" t="s">
        <v>57</v>
      </c>
      <c r="H3" s="44"/>
      <c r="I3" s="46"/>
      <c r="J3" s="44"/>
      <c r="K3" s="67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2:36" ht="18.75" customHeight="1" x14ac:dyDescent="0.15">
      <c r="B4" s="40"/>
      <c r="C4" s="40"/>
      <c r="D4" s="40"/>
      <c r="K4" s="67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5" spans="2:36" ht="19.5" customHeight="1" x14ac:dyDescent="0.15">
      <c r="B5" s="41"/>
      <c r="C5" s="41"/>
      <c r="D5" s="41"/>
      <c r="E5" s="3"/>
      <c r="F5" s="3"/>
      <c r="H5" s="65"/>
      <c r="I5" s="66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2:36" ht="10.5" customHeight="1" x14ac:dyDescent="0.15"/>
    <row r="7" spans="2:36" s="6" customFormat="1" ht="37.5" customHeight="1" x14ac:dyDescent="0.15">
      <c r="B7" s="4" t="s">
        <v>0</v>
      </c>
      <c r="C7" s="112" t="s">
        <v>1</v>
      </c>
      <c r="D7" s="112"/>
      <c r="E7" s="112"/>
      <c r="F7" s="112"/>
      <c r="G7" s="5" t="s">
        <v>2</v>
      </c>
      <c r="H7" s="64" t="s">
        <v>60</v>
      </c>
      <c r="I7" s="113" t="s">
        <v>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5"/>
      <c r="AA7" s="7"/>
      <c r="AB7" s="7"/>
      <c r="AC7" s="7"/>
      <c r="AD7" s="7"/>
      <c r="AE7" s="7"/>
      <c r="AF7" s="7"/>
    </row>
    <row r="8" spans="2:36" ht="16.5" customHeight="1" x14ac:dyDescent="0.15">
      <c r="B8" s="202" t="s">
        <v>4</v>
      </c>
      <c r="C8" s="196" t="s">
        <v>5</v>
      </c>
      <c r="D8" s="197"/>
      <c r="E8" s="116" t="s">
        <v>74</v>
      </c>
      <c r="F8" s="116"/>
      <c r="G8" s="8">
        <v>4</v>
      </c>
      <c r="H8" s="117">
        <f>W10</f>
        <v>0</v>
      </c>
      <c r="I8" s="9"/>
      <c r="J8" s="68"/>
      <c r="K8" s="70" t="s">
        <v>6</v>
      </c>
      <c r="L8" s="215">
        <v>65</v>
      </c>
      <c r="M8" s="215"/>
      <c r="N8" s="56"/>
      <c r="O8" s="69"/>
      <c r="P8" s="70" t="s">
        <v>7</v>
      </c>
      <c r="Q8" s="215">
        <v>65</v>
      </c>
      <c r="R8" s="215"/>
      <c r="S8" s="56"/>
      <c r="T8" s="69"/>
      <c r="U8" s="70" t="s">
        <v>8</v>
      </c>
      <c r="V8" s="215">
        <v>65</v>
      </c>
      <c r="W8" s="215"/>
      <c r="X8" s="12"/>
      <c r="Y8" s="13"/>
      <c r="AA8" s="28" t="s">
        <v>9</v>
      </c>
    </row>
    <row r="9" spans="2:36" ht="16.5" customHeight="1" x14ac:dyDescent="0.15">
      <c r="B9" s="203"/>
      <c r="C9" s="198"/>
      <c r="D9" s="199"/>
      <c r="E9" s="116"/>
      <c r="F9" s="116"/>
      <c r="G9" s="47" t="s">
        <v>52</v>
      </c>
      <c r="H9" s="117"/>
      <c r="I9" s="15"/>
      <c r="J9" s="119" t="s">
        <v>10</v>
      </c>
      <c r="K9" s="119"/>
      <c r="L9" s="119"/>
      <c r="M9" s="119"/>
      <c r="N9" s="119"/>
      <c r="O9" s="119"/>
      <c r="P9" s="216">
        <f>ROUND((ROUNDDOWN(L8,1)+ROUNDDOWN(Q8,1)+ROUNDDOWN(V8,1))/3,1)</f>
        <v>65</v>
      </c>
      <c r="Q9" s="216"/>
      <c r="R9" s="216"/>
      <c r="S9" s="1" t="s">
        <v>11</v>
      </c>
      <c r="T9" s="28" t="s">
        <v>51</v>
      </c>
      <c r="U9" s="29"/>
      <c r="V9" s="29"/>
      <c r="W9" s="29"/>
      <c r="X9" s="29"/>
      <c r="Y9" s="30"/>
    </row>
    <row r="10" spans="2:36" ht="16.5" customHeight="1" x14ac:dyDescent="0.15">
      <c r="B10" s="203"/>
      <c r="C10" s="198"/>
      <c r="D10" s="199"/>
      <c r="E10" s="116"/>
      <c r="F10" s="116"/>
      <c r="G10" s="8">
        <v>0</v>
      </c>
      <c r="H10" s="117"/>
      <c r="I10" s="19"/>
      <c r="J10" s="121" t="str">
        <f>"（"&amp;FIXED(G8,1)&amp;"×（"&amp;FIXED(P9,1)&amp;"－70）÷15） ="</f>
        <v>（4.0×（65.0－70）÷15） =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>
        <f>IF(P9&gt;85,G8,IF(P9&lt;70,0,ROUND(G8*(P9-70)/15,1)))</f>
        <v>0</v>
      </c>
      <c r="X10" s="122"/>
      <c r="Y10" s="123"/>
    </row>
    <row r="11" spans="2:36" ht="16.5" customHeight="1" x14ac:dyDescent="0.15">
      <c r="B11" s="203"/>
      <c r="C11" s="198"/>
      <c r="D11" s="199"/>
      <c r="E11" s="116" t="s">
        <v>75</v>
      </c>
      <c r="F11" s="116"/>
      <c r="G11" s="8">
        <v>2</v>
      </c>
      <c r="H11" s="126">
        <f>IF(I11=1,G11,IF(I11=2,G12,G13))</f>
        <v>0</v>
      </c>
      <c r="I11" s="48">
        <v>3</v>
      </c>
      <c r="J11" s="21"/>
      <c r="K11" s="150" t="s">
        <v>86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1"/>
    </row>
    <row r="12" spans="2:36" ht="16.5" customHeight="1" x14ac:dyDescent="0.15">
      <c r="B12" s="203"/>
      <c r="C12" s="198"/>
      <c r="D12" s="199"/>
      <c r="E12" s="116"/>
      <c r="F12" s="116"/>
      <c r="G12" s="8">
        <v>1</v>
      </c>
      <c r="H12" s="213"/>
      <c r="I12" s="49"/>
      <c r="J12" s="23"/>
      <c r="K12" s="148" t="s">
        <v>87</v>
      </c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9"/>
      <c r="AG12" s="2"/>
      <c r="AH12" s="2"/>
      <c r="AI12" s="2"/>
      <c r="AJ12" s="2"/>
    </row>
    <row r="13" spans="2:36" ht="16.5" customHeight="1" x14ac:dyDescent="0.15">
      <c r="B13" s="203"/>
      <c r="C13" s="200"/>
      <c r="D13" s="201"/>
      <c r="E13" s="116"/>
      <c r="F13" s="116"/>
      <c r="G13" s="8">
        <v>0</v>
      </c>
      <c r="H13" s="213"/>
      <c r="I13" s="49"/>
      <c r="J13" s="23"/>
      <c r="K13" s="148" t="s">
        <v>83</v>
      </c>
      <c r="L13" s="148"/>
      <c r="M13" s="148"/>
      <c r="N13" s="148"/>
      <c r="O13" s="148"/>
      <c r="P13" s="136"/>
      <c r="Q13" s="136"/>
      <c r="R13" s="136"/>
      <c r="S13" s="136"/>
      <c r="T13" s="136"/>
      <c r="U13" s="136"/>
      <c r="V13" s="136"/>
      <c r="W13" s="136"/>
      <c r="X13" s="136"/>
      <c r="Y13" s="137"/>
      <c r="AB13" s="214"/>
      <c r="AC13" s="214"/>
      <c r="AD13" s="214"/>
      <c r="AE13" s="214"/>
      <c r="AF13" s="214"/>
      <c r="AG13" s="214"/>
      <c r="AH13" s="214"/>
      <c r="AI13" s="214"/>
      <c r="AJ13" s="214"/>
    </row>
    <row r="14" spans="2:36" ht="16.5" customHeight="1" x14ac:dyDescent="0.15">
      <c r="B14" s="203"/>
      <c r="C14" s="125" t="s">
        <v>13</v>
      </c>
      <c r="D14" s="125"/>
      <c r="E14" s="116" t="s">
        <v>71</v>
      </c>
      <c r="F14" s="116"/>
      <c r="G14" s="8">
        <v>3</v>
      </c>
      <c r="H14" s="126">
        <f>IF(I14=1,G14,IF(I14=2,G15,G16))</f>
        <v>0</v>
      </c>
      <c r="I14" s="49">
        <v>3</v>
      </c>
      <c r="J14" s="23"/>
      <c r="K14" s="148" t="s">
        <v>53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9"/>
    </row>
    <row r="15" spans="2:36" ht="16.5" customHeight="1" x14ac:dyDescent="0.15">
      <c r="B15" s="203"/>
      <c r="C15" s="125"/>
      <c r="D15" s="125"/>
      <c r="E15" s="116"/>
      <c r="F15" s="116"/>
      <c r="G15" s="8">
        <v>1.5</v>
      </c>
      <c r="H15" s="213"/>
      <c r="I15" s="49"/>
      <c r="J15" s="23"/>
      <c r="K15" s="148" t="s">
        <v>54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9"/>
      <c r="AA15" s="2" t="s">
        <v>59</v>
      </c>
      <c r="AG15" s="2"/>
      <c r="AH15" s="2"/>
      <c r="AI15" s="2"/>
      <c r="AJ15" s="2"/>
    </row>
    <row r="16" spans="2:36" ht="16.5" customHeight="1" x14ac:dyDescent="0.15">
      <c r="B16" s="204"/>
      <c r="C16" s="125"/>
      <c r="D16" s="125"/>
      <c r="E16" s="116"/>
      <c r="F16" s="116"/>
      <c r="G16" s="8">
        <v>0</v>
      </c>
      <c r="H16" s="213"/>
      <c r="I16" s="49"/>
      <c r="J16" s="23"/>
      <c r="K16" s="208" t="s">
        <v>55</v>
      </c>
      <c r="L16" s="208"/>
      <c r="M16" s="208"/>
      <c r="N16" s="76"/>
      <c r="O16" s="24"/>
      <c r="P16" s="77"/>
      <c r="Q16" s="77"/>
      <c r="R16" s="77"/>
      <c r="S16" s="77"/>
      <c r="T16" s="77"/>
      <c r="U16" s="77"/>
      <c r="V16" s="77"/>
      <c r="W16" s="77"/>
      <c r="X16" s="77"/>
      <c r="Y16" s="78"/>
      <c r="AA16" s="57"/>
      <c r="AB16" s="211" t="s">
        <v>14</v>
      </c>
      <c r="AC16" s="211"/>
      <c r="AD16" s="211"/>
      <c r="AE16" s="211" t="s">
        <v>15</v>
      </c>
      <c r="AF16" s="211"/>
      <c r="AG16" s="211"/>
      <c r="AH16" s="211" t="s">
        <v>16</v>
      </c>
      <c r="AI16" s="211"/>
      <c r="AJ16" s="212"/>
    </row>
    <row r="17" spans="2:36" ht="16.5" customHeight="1" x14ac:dyDescent="0.15">
      <c r="B17" s="124" t="s">
        <v>17</v>
      </c>
      <c r="C17" s="125" t="s">
        <v>18</v>
      </c>
      <c r="D17" s="125"/>
      <c r="E17" s="116" t="s">
        <v>50</v>
      </c>
      <c r="F17" s="116"/>
      <c r="G17" s="8">
        <v>2</v>
      </c>
      <c r="H17" s="126">
        <f>IF(I17=1,G17,IF(I17=2,G18,G19))</f>
        <v>0</v>
      </c>
      <c r="I17" s="48">
        <v>3</v>
      </c>
      <c r="J17" s="21"/>
      <c r="K17" s="150" t="s">
        <v>69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1"/>
      <c r="AA17" s="217" t="str">
        <f>+E17</f>
        <v>保有資格</v>
      </c>
      <c r="AB17" s="218">
        <v>1</v>
      </c>
      <c r="AC17" s="218"/>
      <c r="AD17" s="218"/>
      <c r="AE17" s="218">
        <v>1</v>
      </c>
      <c r="AF17" s="218"/>
      <c r="AG17" s="218"/>
      <c r="AH17" s="218">
        <v>2</v>
      </c>
      <c r="AI17" s="218"/>
      <c r="AJ17" s="219"/>
    </row>
    <row r="18" spans="2:36" ht="16.5" customHeight="1" x14ac:dyDescent="0.15">
      <c r="B18" s="124"/>
      <c r="C18" s="125"/>
      <c r="D18" s="125"/>
      <c r="E18" s="116"/>
      <c r="F18" s="116"/>
      <c r="G18" s="8">
        <v>1</v>
      </c>
      <c r="H18" s="213"/>
      <c r="I18" s="49"/>
      <c r="J18" s="23"/>
      <c r="K18" s="148" t="s">
        <v>69</v>
      </c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9"/>
      <c r="AA18" s="217"/>
      <c r="AB18" s="218"/>
      <c r="AC18" s="218"/>
      <c r="AD18" s="218"/>
      <c r="AE18" s="218"/>
      <c r="AF18" s="218"/>
      <c r="AG18" s="218"/>
      <c r="AH18" s="218"/>
      <c r="AI18" s="218"/>
      <c r="AJ18" s="219"/>
    </row>
    <row r="19" spans="2:36" ht="16.5" customHeight="1" x14ac:dyDescent="0.15">
      <c r="B19" s="124"/>
      <c r="C19" s="125"/>
      <c r="D19" s="125"/>
      <c r="E19" s="116"/>
      <c r="F19" s="116"/>
      <c r="G19" s="8">
        <v>0</v>
      </c>
      <c r="H19" s="213"/>
      <c r="I19" s="50"/>
      <c r="J19" s="26"/>
      <c r="K19" s="135" t="s">
        <v>55</v>
      </c>
      <c r="L19" s="135"/>
      <c r="M19" s="135"/>
      <c r="N19" s="135"/>
      <c r="O19" s="73"/>
      <c r="P19" s="136"/>
      <c r="Q19" s="136"/>
      <c r="R19" s="136"/>
      <c r="S19" s="136"/>
      <c r="T19" s="136"/>
      <c r="U19" s="136"/>
      <c r="V19" s="136"/>
      <c r="W19" s="136"/>
      <c r="X19" s="136"/>
      <c r="Y19" s="137"/>
      <c r="AA19" s="217"/>
      <c r="AB19" s="218"/>
      <c r="AC19" s="218"/>
      <c r="AD19" s="218"/>
      <c r="AE19" s="218"/>
      <c r="AF19" s="218"/>
      <c r="AG19" s="218"/>
      <c r="AH19" s="218"/>
      <c r="AI19" s="218"/>
      <c r="AJ19" s="219"/>
    </row>
    <row r="20" spans="2:36" ht="16.5" customHeight="1" x14ac:dyDescent="0.15">
      <c r="B20" s="124"/>
      <c r="C20" s="125" t="s">
        <v>19</v>
      </c>
      <c r="D20" s="125"/>
      <c r="E20" s="116" t="s">
        <v>76</v>
      </c>
      <c r="F20" s="116"/>
      <c r="G20" s="8">
        <v>2</v>
      </c>
      <c r="H20" s="126">
        <f>W22</f>
        <v>0</v>
      </c>
      <c r="I20" s="74"/>
      <c r="J20" s="119" t="s">
        <v>20</v>
      </c>
      <c r="K20" s="119"/>
      <c r="L20" s="119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71"/>
      <c r="Y20" s="72"/>
      <c r="AA20" s="58" t="s">
        <v>21</v>
      </c>
      <c r="AB20" s="220">
        <v>49.3</v>
      </c>
      <c r="AC20" s="220"/>
      <c r="AD20" s="59" t="s">
        <v>22</v>
      </c>
      <c r="AE20" s="220">
        <v>49.3</v>
      </c>
      <c r="AF20" s="220"/>
      <c r="AG20" s="59" t="s">
        <v>22</v>
      </c>
      <c r="AH20" s="220">
        <v>49.3</v>
      </c>
      <c r="AI20" s="220"/>
      <c r="AJ20" s="60" t="s">
        <v>22</v>
      </c>
    </row>
    <row r="21" spans="2:36" ht="16.5" customHeight="1" x14ac:dyDescent="0.15">
      <c r="B21" s="124"/>
      <c r="C21" s="125"/>
      <c r="D21" s="125"/>
      <c r="E21" s="116"/>
      <c r="F21" s="116"/>
      <c r="G21" s="47" t="s">
        <v>52</v>
      </c>
      <c r="H21" s="138"/>
      <c r="I21" s="51"/>
      <c r="J21" s="119" t="s">
        <v>23</v>
      </c>
      <c r="K21" s="119"/>
      <c r="L21" s="119"/>
      <c r="M21" s="119"/>
      <c r="N21" s="119"/>
      <c r="O21" s="221">
        <v>25</v>
      </c>
      <c r="P21" s="221"/>
      <c r="Q21" s="1" t="s">
        <v>22</v>
      </c>
      <c r="S21" s="28"/>
      <c r="T21" s="29"/>
      <c r="U21" s="29"/>
      <c r="V21" s="29"/>
      <c r="W21" s="29"/>
      <c r="X21" s="29"/>
      <c r="Y21" s="30"/>
      <c r="AA21" s="217" t="s">
        <v>24</v>
      </c>
      <c r="AB21" s="222">
        <f>IF(AB20&gt;50,G20,IF(AB20&lt;25,0,ROUND(G20*(AB20-25)/25,1)))</f>
        <v>1.9</v>
      </c>
      <c r="AC21" s="222"/>
      <c r="AD21" s="222"/>
      <c r="AE21" s="222">
        <f>IF(AE20&gt;50,G20,IF(AE20&lt;25,0,ROUND(G20*(AE20-25)/25,1)))</f>
        <v>1.9</v>
      </c>
      <c r="AF21" s="222"/>
      <c r="AG21" s="222"/>
      <c r="AH21" s="222">
        <f>IF(AH20&gt;50,G20,IF(AH20&lt;25,0,ROUND(G20*(AH20-25)/25,1)))</f>
        <v>1.9</v>
      </c>
      <c r="AI21" s="222"/>
      <c r="AJ21" s="223"/>
    </row>
    <row r="22" spans="2:36" ht="16.5" customHeight="1" x14ac:dyDescent="0.15">
      <c r="B22" s="124"/>
      <c r="C22" s="125"/>
      <c r="D22" s="125"/>
      <c r="E22" s="116"/>
      <c r="F22" s="116"/>
      <c r="G22" s="8">
        <v>0</v>
      </c>
      <c r="H22" s="139"/>
      <c r="I22" s="52"/>
      <c r="J22" s="155" t="str">
        <f>IF(O21&lt;=25,"25単位以下　＝","（"&amp;FIXED(G20,1)&amp;"×（"&amp;FIXED(O21,1)&amp;"－25）÷25）） =")</f>
        <v>25単位以下　＝</v>
      </c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22">
        <f>IF(O21&gt;50,G20,IF(O21&lt;25,0,ROUND(G20*(O21-25)/25,1)))</f>
        <v>0</v>
      </c>
      <c r="X22" s="122"/>
      <c r="Y22" s="123"/>
      <c r="AA22" s="217"/>
      <c r="AB22" s="222">
        <f>IF(T21&gt;50,L20,IF(T21&lt;25,0,ROUND(L20*(T21-25)/25,1)))</f>
        <v>0</v>
      </c>
      <c r="AC22" s="222"/>
      <c r="AD22" s="222"/>
      <c r="AE22" s="222">
        <f>IF(W21&gt;50,O20,IF(W21&lt;25,0,ROUND(O20*(W21-25)/25,1)))</f>
        <v>0</v>
      </c>
      <c r="AF22" s="222"/>
      <c r="AG22" s="222"/>
      <c r="AH22" s="222">
        <f>IF(Z21&gt;50,R20,IF(Z21&lt;25,0,ROUND(R20*(Z21-25)/25,1)))</f>
        <v>0</v>
      </c>
      <c r="AI22" s="222"/>
      <c r="AJ22" s="223"/>
    </row>
    <row r="23" spans="2:36" ht="16.5" customHeight="1" x14ac:dyDescent="0.15">
      <c r="B23" s="124"/>
      <c r="C23" s="142" t="s">
        <v>25</v>
      </c>
      <c r="D23" s="143"/>
      <c r="E23" s="116" t="s">
        <v>79</v>
      </c>
      <c r="F23" s="116"/>
      <c r="G23" s="8">
        <v>6</v>
      </c>
      <c r="H23" s="126">
        <f>IF(I23=1,G23,IF(I23=2,G24,G25))</f>
        <v>0</v>
      </c>
      <c r="I23" s="53">
        <v>3</v>
      </c>
      <c r="J23" s="32"/>
      <c r="K23" s="128" t="s">
        <v>80</v>
      </c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9"/>
      <c r="AA23" s="224" t="s">
        <v>26</v>
      </c>
      <c r="AB23" s="225">
        <v>0</v>
      </c>
      <c r="AC23" s="225"/>
      <c r="AD23" s="225"/>
      <c r="AE23" s="225">
        <v>1</v>
      </c>
      <c r="AF23" s="225"/>
      <c r="AG23" s="225"/>
      <c r="AH23" s="225">
        <v>6</v>
      </c>
      <c r="AI23" s="225"/>
      <c r="AJ23" s="226"/>
    </row>
    <row r="24" spans="2:36" ht="16.5" customHeight="1" x14ac:dyDescent="0.15">
      <c r="B24" s="124"/>
      <c r="C24" s="144"/>
      <c r="D24" s="145"/>
      <c r="E24" s="116"/>
      <c r="F24" s="116"/>
      <c r="G24" s="8">
        <v>3</v>
      </c>
      <c r="H24" s="213"/>
      <c r="I24" s="51"/>
      <c r="J24" s="32"/>
      <c r="K24" s="133" t="s">
        <v>90</v>
      </c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4"/>
      <c r="AA24" s="224"/>
      <c r="AB24" s="225"/>
      <c r="AC24" s="225"/>
      <c r="AD24" s="225"/>
      <c r="AE24" s="225"/>
      <c r="AF24" s="225"/>
      <c r="AG24" s="225"/>
      <c r="AH24" s="225"/>
      <c r="AI24" s="225"/>
      <c r="AJ24" s="226"/>
    </row>
    <row r="25" spans="2:36" ht="16.5" customHeight="1" x14ac:dyDescent="0.15">
      <c r="B25" s="124"/>
      <c r="C25" s="144"/>
      <c r="D25" s="145"/>
      <c r="E25" s="116"/>
      <c r="F25" s="116"/>
      <c r="G25" s="8">
        <v>0</v>
      </c>
      <c r="H25" s="213"/>
      <c r="I25" s="50"/>
      <c r="J25" s="32"/>
      <c r="K25" s="135" t="s">
        <v>55</v>
      </c>
      <c r="L25" s="135"/>
      <c r="M25" s="135"/>
      <c r="N25" s="135"/>
      <c r="O25" s="24"/>
      <c r="P25" s="136"/>
      <c r="Q25" s="136"/>
      <c r="R25" s="136"/>
      <c r="S25" s="136"/>
      <c r="T25" s="136"/>
      <c r="U25" s="136"/>
      <c r="V25" s="136"/>
      <c r="W25" s="136"/>
      <c r="X25" s="136"/>
      <c r="Y25" s="137"/>
      <c r="AA25" s="224"/>
      <c r="AB25" s="225"/>
      <c r="AC25" s="225"/>
      <c r="AD25" s="225"/>
      <c r="AE25" s="225"/>
      <c r="AF25" s="225"/>
      <c r="AG25" s="225"/>
      <c r="AH25" s="225"/>
      <c r="AI25" s="225"/>
      <c r="AJ25" s="226"/>
    </row>
    <row r="26" spans="2:36" ht="16.5" customHeight="1" x14ac:dyDescent="0.15">
      <c r="B26" s="124"/>
      <c r="C26" s="144"/>
      <c r="D26" s="145"/>
      <c r="E26" s="116" t="s">
        <v>77</v>
      </c>
      <c r="F26" s="116"/>
      <c r="G26" s="8">
        <v>6</v>
      </c>
      <c r="H26" s="117">
        <f>W28</f>
        <v>0</v>
      </c>
      <c r="I26" s="54"/>
      <c r="J26" s="56"/>
      <c r="K26" s="70" t="s">
        <v>6</v>
      </c>
      <c r="L26" s="215">
        <v>65</v>
      </c>
      <c r="M26" s="215"/>
      <c r="N26" s="56"/>
      <c r="O26" s="56"/>
      <c r="P26" s="70" t="s">
        <v>7</v>
      </c>
      <c r="Q26" s="215">
        <v>65</v>
      </c>
      <c r="R26" s="215"/>
      <c r="S26" s="56"/>
      <c r="T26" s="56"/>
      <c r="U26" s="70" t="s">
        <v>8</v>
      </c>
      <c r="V26" s="215">
        <v>65</v>
      </c>
      <c r="W26" s="215"/>
      <c r="X26" s="12"/>
      <c r="Y26" s="13"/>
      <c r="AA26" s="93" t="s">
        <v>27</v>
      </c>
      <c r="AB26" s="94">
        <v>65</v>
      </c>
      <c r="AC26" s="94">
        <v>70.099999999999994</v>
      </c>
      <c r="AD26" s="94">
        <v>80</v>
      </c>
      <c r="AE26" s="94">
        <v>80</v>
      </c>
      <c r="AF26" s="94">
        <v>65</v>
      </c>
      <c r="AG26" s="94">
        <v>78</v>
      </c>
      <c r="AH26" s="94">
        <v>81</v>
      </c>
      <c r="AI26" s="94">
        <v>80</v>
      </c>
      <c r="AJ26" s="95">
        <v>80</v>
      </c>
    </row>
    <row r="27" spans="2:36" ht="16.5" customHeight="1" x14ac:dyDescent="0.15">
      <c r="B27" s="124"/>
      <c r="C27" s="144"/>
      <c r="D27" s="145"/>
      <c r="E27" s="116"/>
      <c r="F27" s="116"/>
      <c r="G27" s="47" t="s">
        <v>52</v>
      </c>
      <c r="H27" s="117"/>
      <c r="I27" s="55"/>
      <c r="J27" s="119" t="s">
        <v>10</v>
      </c>
      <c r="K27" s="119"/>
      <c r="L27" s="119"/>
      <c r="M27" s="119"/>
      <c r="N27" s="119"/>
      <c r="O27" s="119"/>
      <c r="P27" s="216">
        <f>ROUND((ROUNDDOWN(L26,1)+ROUNDDOWN(Q26,1)+ROUNDDOWN(V26,1))/3,1)</f>
        <v>65</v>
      </c>
      <c r="Q27" s="216"/>
      <c r="R27" s="216"/>
      <c r="S27" s="1" t="s">
        <v>11</v>
      </c>
      <c r="T27" s="28" t="s">
        <v>51</v>
      </c>
      <c r="U27" s="227"/>
      <c r="V27" s="227"/>
      <c r="W27" s="227"/>
      <c r="X27" s="227"/>
      <c r="Y27" s="228"/>
      <c r="AA27" s="96" t="s">
        <v>28</v>
      </c>
      <c r="AB27" s="229">
        <f>ROUND((ROUNDDOWN(AB26,1)+ROUNDDOWN(AC26,1)+ROUNDDOWN(AD26,1))/3,1)</f>
        <v>71.7</v>
      </c>
      <c r="AC27" s="230"/>
      <c r="AD27" s="231"/>
      <c r="AE27" s="232">
        <f>ROUND((AE26+AF26+AG26)/3,1)</f>
        <v>74.3</v>
      </c>
      <c r="AF27" s="232"/>
      <c r="AG27" s="232"/>
      <c r="AH27" s="232">
        <f>ROUND((AH26+AI26+AJ26)/3,1)</f>
        <v>80.3</v>
      </c>
      <c r="AI27" s="232"/>
      <c r="AJ27" s="233"/>
    </row>
    <row r="28" spans="2:36" ht="16.5" customHeight="1" x14ac:dyDescent="0.15">
      <c r="B28" s="124"/>
      <c r="C28" s="144"/>
      <c r="D28" s="145"/>
      <c r="E28" s="116"/>
      <c r="F28" s="116"/>
      <c r="G28" s="8">
        <v>0</v>
      </c>
      <c r="H28" s="117"/>
      <c r="I28" s="52"/>
      <c r="J28" s="121" t="str">
        <f>"（"&amp;FIXED(G26,1)&amp;"×（"&amp;FIXED(P27,1)&amp;"－70）÷15） ="</f>
        <v>（6.0×（65.0－70）÷15） =</v>
      </c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2">
        <f>IF(P27&gt;85,G26,IF(P27&lt;70,0,ROUND(G26*(P27-70)/15,1)))</f>
        <v>0</v>
      </c>
      <c r="X28" s="122"/>
      <c r="Y28" s="123"/>
      <c r="AA28" s="96" t="s">
        <v>29</v>
      </c>
      <c r="AB28" s="234">
        <f>IF(AB27&gt;80,G26,IF(AB27&lt;70,0,ROUND(G26*(AB27-70)/10,1)))</f>
        <v>1</v>
      </c>
      <c r="AC28" s="234"/>
      <c r="AD28" s="234"/>
      <c r="AE28" s="234">
        <f>IF(AE27&gt;80,G26,IF(AE27&lt;70,0,ROUND(G26*(AE27-70)/10,1)))</f>
        <v>2.6</v>
      </c>
      <c r="AF28" s="234"/>
      <c r="AG28" s="234"/>
      <c r="AH28" s="234">
        <f>IF(AH27&gt;80,G26,IF(AH27&lt;70,0,ROUND(G26*(AH27-70)/10,1)))</f>
        <v>6</v>
      </c>
      <c r="AI28" s="234"/>
      <c r="AJ28" s="235"/>
    </row>
    <row r="29" spans="2:36" ht="16.5" customHeight="1" x14ac:dyDescent="0.15">
      <c r="B29" s="124"/>
      <c r="C29" s="144"/>
      <c r="D29" s="145"/>
      <c r="E29" s="163" t="s">
        <v>78</v>
      </c>
      <c r="F29" s="163"/>
      <c r="G29" s="8">
        <v>3</v>
      </c>
      <c r="H29" s="126">
        <f>IF(I29=1,G29,IF(I29=2,G30,IF(I29=3,#REF!,G31)))</f>
        <v>0</v>
      </c>
      <c r="I29" s="48">
        <v>0</v>
      </c>
      <c r="J29" s="21"/>
      <c r="K29" s="150" t="s">
        <v>81</v>
      </c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1"/>
      <c r="AA29" s="164" t="s">
        <v>85</v>
      </c>
      <c r="AB29" s="236">
        <v>0</v>
      </c>
      <c r="AC29" s="237"/>
      <c r="AD29" s="238"/>
      <c r="AE29" s="245">
        <v>0</v>
      </c>
      <c r="AF29" s="245"/>
      <c r="AG29" s="245"/>
      <c r="AH29" s="245">
        <v>0</v>
      </c>
      <c r="AI29" s="245"/>
      <c r="AJ29" s="248"/>
    </row>
    <row r="30" spans="2:36" ht="16.5" customHeight="1" x14ac:dyDescent="0.15">
      <c r="B30" s="124"/>
      <c r="C30" s="144"/>
      <c r="D30" s="145"/>
      <c r="E30" s="163"/>
      <c r="F30" s="163"/>
      <c r="G30" s="8">
        <v>1.5</v>
      </c>
      <c r="H30" s="138"/>
      <c r="I30" s="49"/>
      <c r="J30" s="23"/>
      <c r="K30" s="148" t="s">
        <v>82</v>
      </c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9"/>
      <c r="AA30" s="165"/>
      <c r="AB30" s="239"/>
      <c r="AC30" s="240"/>
      <c r="AD30" s="241"/>
      <c r="AE30" s="246"/>
      <c r="AF30" s="246"/>
      <c r="AG30" s="246"/>
      <c r="AH30" s="246"/>
      <c r="AI30" s="246"/>
      <c r="AJ30" s="249"/>
    </row>
    <row r="31" spans="2:36" ht="16.5" customHeight="1" x14ac:dyDescent="0.15">
      <c r="B31" s="124"/>
      <c r="C31" s="146"/>
      <c r="D31" s="147"/>
      <c r="E31" s="163"/>
      <c r="F31" s="163"/>
      <c r="G31" s="8">
        <v>0</v>
      </c>
      <c r="H31" s="139"/>
      <c r="I31" s="49"/>
      <c r="J31" s="26"/>
      <c r="K31" s="135" t="s">
        <v>83</v>
      </c>
      <c r="L31" s="135"/>
      <c r="M31" s="135"/>
      <c r="N31" s="135"/>
      <c r="O31" s="135"/>
      <c r="P31" s="136"/>
      <c r="Q31" s="136"/>
      <c r="R31" s="136"/>
      <c r="S31" s="136"/>
      <c r="T31" s="136"/>
      <c r="U31" s="136"/>
      <c r="V31" s="136"/>
      <c r="W31" s="136"/>
      <c r="X31" s="136"/>
      <c r="Y31" s="137"/>
      <c r="AA31" s="166"/>
      <c r="AB31" s="242"/>
      <c r="AC31" s="243"/>
      <c r="AD31" s="244"/>
      <c r="AE31" s="247"/>
      <c r="AF31" s="247"/>
      <c r="AG31" s="247"/>
      <c r="AH31" s="247"/>
      <c r="AI31" s="247"/>
      <c r="AJ31" s="250"/>
    </row>
    <row r="32" spans="2:36" ht="16.5" customHeight="1" x14ac:dyDescent="0.15">
      <c r="B32" s="124" t="s">
        <v>30</v>
      </c>
      <c r="C32" s="125" t="s">
        <v>18</v>
      </c>
      <c r="D32" s="125"/>
      <c r="E32" s="192" t="s">
        <v>50</v>
      </c>
      <c r="F32" s="192"/>
      <c r="G32" s="8">
        <v>3</v>
      </c>
      <c r="H32" s="126">
        <f>IF(I32=1,G32,IF(I32=2,G33,G34))</f>
        <v>0</v>
      </c>
      <c r="I32" s="48">
        <v>3</v>
      </c>
      <c r="J32" s="21"/>
      <c r="K32" s="128" t="s">
        <v>69</v>
      </c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9"/>
      <c r="AA32" s="97" t="s">
        <v>31</v>
      </c>
      <c r="AB32" s="255">
        <f>AB17+AB21+AB23+AB28+AB29</f>
        <v>3.9</v>
      </c>
      <c r="AC32" s="256"/>
      <c r="AD32" s="257"/>
      <c r="AE32" s="251">
        <f>AE17+AE21+AE23+AE28+AE29</f>
        <v>6.5</v>
      </c>
      <c r="AF32" s="252"/>
      <c r="AG32" s="253"/>
      <c r="AH32" s="251">
        <f>AH17+AH21+AH23+AH28+AH29</f>
        <v>15.9</v>
      </c>
      <c r="AI32" s="252"/>
      <c r="AJ32" s="254"/>
    </row>
    <row r="33" spans="2:36" ht="16.5" customHeight="1" x14ac:dyDescent="0.15">
      <c r="B33" s="124"/>
      <c r="C33" s="125"/>
      <c r="D33" s="125"/>
      <c r="E33" s="192"/>
      <c r="F33" s="192"/>
      <c r="G33" s="8">
        <v>1.5</v>
      </c>
      <c r="H33" s="213"/>
      <c r="I33" s="49"/>
      <c r="J33" s="23"/>
      <c r="K33" s="133" t="s">
        <v>69</v>
      </c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4"/>
      <c r="AA33" s="98" t="s">
        <v>32</v>
      </c>
      <c r="AB33" s="99"/>
      <c r="AC33" s="99"/>
      <c r="AD33" s="99"/>
      <c r="AE33" s="99"/>
      <c r="AF33" s="99"/>
      <c r="AG33" s="99"/>
      <c r="AH33" s="99"/>
      <c r="AI33" s="99"/>
      <c r="AJ33" s="99"/>
    </row>
    <row r="34" spans="2:36" ht="16.5" customHeight="1" x14ac:dyDescent="0.15">
      <c r="B34" s="124"/>
      <c r="C34" s="125"/>
      <c r="D34" s="125"/>
      <c r="E34" s="192"/>
      <c r="F34" s="192"/>
      <c r="G34" s="8">
        <v>0</v>
      </c>
      <c r="H34" s="213"/>
      <c r="I34" s="50"/>
      <c r="J34" s="26"/>
      <c r="K34" s="135" t="s">
        <v>55</v>
      </c>
      <c r="L34" s="135"/>
      <c r="M34" s="135"/>
      <c r="N34" s="135"/>
      <c r="O34" s="73"/>
      <c r="P34" s="136"/>
      <c r="Q34" s="136"/>
      <c r="R34" s="136"/>
      <c r="S34" s="136"/>
      <c r="T34" s="136"/>
      <c r="U34" s="136"/>
      <c r="V34" s="136"/>
      <c r="W34" s="136"/>
      <c r="X34" s="136"/>
      <c r="Y34" s="137"/>
      <c r="AA34" s="98" t="s">
        <v>89</v>
      </c>
      <c r="AB34" s="98"/>
      <c r="AC34" s="98"/>
      <c r="AD34" s="98"/>
      <c r="AE34" s="98"/>
      <c r="AF34" s="98"/>
      <c r="AG34" s="98"/>
      <c r="AH34" s="98"/>
      <c r="AI34" s="98"/>
      <c r="AJ34" s="98"/>
    </row>
    <row r="35" spans="2:36" ht="16.5" customHeight="1" x14ac:dyDescent="0.15">
      <c r="B35" s="124"/>
      <c r="C35" s="125" t="s">
        <v>19</v>
      </c>
      <c r="D35" s="125"/>
      <c r="E35" s="163" t="s">
        <v>92</v>
      </c>
      <c r="F35" s="163"/>
      <c r="G35" s="8">
        <v>3</v>
      </c>
      <c r="H35" s="126">
        <f>W37</f>
        <v>0</v>
      </c>
      <c r="I35" s="74"/>
      <c r="J35" s="119" t="s">
        <v>20</v>
      </c>
      <c r="K35" s="119"/>
      <c r="L35" s="119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71"/>
      <c r="Y35" s="72"/>
    </row>
    <row r="36" spans="2:36" ht="16.5" customHeight="1" x14ac:dyDescent="0.15">
      <c r="B36" s="124"/>
      <c r="C36" s="125"/>
      <c r="D36" s="125"/>
      <c r="E36" s="163"/>
      <c r="F36" s="163"/>
      <c r="G36" s="47" t="s">
        <v>52</v>
      </c>
      <c r="H36" s="138"/>
      <c r="I36" s="51"/>
      <c r="J36" s="119" t="s">
        <v>23</v>
      </c>
      <c r="K36" s="119"/>
      <c r="L36" s="119"/>
      <c r="M36" s="119"/>
      <c r="N36" s="119"/>
      <c r="O36" s="221">
        <v>25</v>
      </c>
      <c r="P36" s="221"/>
      <c r="Q36" s="1" t="s">
        <v>22</v>
      </c>
      <c r="S36" s="28"/>
      <c r="T36" s="29"/>
      <c r="U36" s="29"/>
      <c r="V36" s="29"/>
      <c r="W36" s="29"/>
      <c r="X36" s="29"/>
      <c r="Y36" s="30"/>
    </row>
    <row r="37" spans="2:36" ht="16.5" customHeight="1" x14ac:dyDescent="0.15">
      <c r="B37" s="124"/>
      <c r="C37" s="125"/>
      <c r="D37" s="125"/>
      <c r="E37" s="163"/>
      <c r="F37" s="163"/>
      <c r="G37" s="8">
        <v>0</v>
      </c>
      <c r="H37" s="139"/>
      <c r="I37" s="52"/>
      <c r="J37" s="155" t="str">
        <f>IF(O36&lt;=25,"25単位以下　＝","（"&amp;FIXED(G35,1)&amp;"×（"&amp;FIXED(O36,1)&amp;"－25）÷25）） =")</f>
        <v>25単位以下　＝</v>
      </c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22">
        <f>IF(O36&gt;50,G35,IF(O36&lt;25,0,ROUND(G35*(O36-25)/25,1)))</f>
        <v>0</v>
      </c>
      <c r="X37" s="122"/>
      <c r="Y37" s="123"/>
    </row>
    <row r="38" spans="2:36" ht="18" customHeight="1" x14ac:dyDescent="0.15">
      <c r="B38" s="189" t="s">
        <v>62</v>
      </c>
      <c r="C38" s="190"/>
      <c r="D38" s="190"/>
      <c r="E38" s="190"/>
      <c r="F38" s="191"/>
      <c r="G38" s="8">
        <f>G35+G32+G29+G26+G23+G20+G17+G14+G11+G8</f>
        <v>34</v>
      </c>
      <c r="H38" s="63">
        <f>SUM(H8:H37)</f>
        <v>0</v>
      </c>
      <c r="I38" s="34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6"/>
    </row>
    <row r="44" spans="2:36" ht="13.5" x14ac:dyDescent="0.15">
      <c r="C44" t="s">
        <v>33</v>
      </c>
      <c r="D44" s="37" t="s">
        <v>36</v>
      </c>
      <c r="E44" s="37"/>
      <c r="F44" s="61"/>
    </row>
    <row r="45" spans="2:36" ht="13.5" x14ac:dyDescent="0.15">
      <c r="C45"/>
      <c r="D45" s="75" t="s">
        <v>66</v>
      </c>
      <c r="E45" s="37"/>
      <c r="F45" s="61"/>
    </row>
    <row r="46" spans="2:36" ht="13.5" x14ac:dyDescent="0.15">
      <c r="C46"/>
      <c r="D46" s="37" t="s">
        <v>34</v>
      </c>
      <c r="E46" s="37"/>
      <c r="F46" s="61"/>
    </row>
    <row r="47" spans="2:36" ht="13.5" x14ac:dyDescent="0.15">
      <c r="C47"/>
      <c r="D47" s="75" t="s">
        <v>67</v>
      </c>
      <c r="E47" s="37"/>
      <c r="F47" s="61"/>
    </row>
    <row r="48" spans="2:36" ht="13.5" x14ac:dyDescent="0.15">
      <c r="C48"/>
      <c r="D48" s="37" t="s">
        <v>37</v>
      </c>
      <c r="E48" s="37"/>
      <c r="F48" s="61"/>
    </row>
    <row r="49" spans="3:6" ht="13.5" x14ac:dyDescent="0.15">
      <c r="C49"/>
      <c r="D49" t="s">
        <v>38</v>
      </c>
      <c r="E49" s="37"/>
      <c r="F49" s="61"/>
    </row>
    <row r="50" spans="3:6" ht="13.5" x14ac:dyDescent="0.15">
      <c r="C50"/>
      <c r="D50" s="37" t="s">
        <v>39</v>
      </c>
      <c r="E50" s="37"/>
      <c r="F50" s="61"/>
    </row>
    <row r="51" spans="3:6" ht="13.5" x14ac:dyDescent="0.15">
      <c r="C51"/>
      <c r="D51" t="s">
        <v>40</v>
      </c>
      <c r="E51" s="37"/>
      <c r="F51" s="61"/>
    </row>
    <row r="52" spans="3:6" ht="13.5" x14ac:dyDescent="0.15">
      <c r="C52"/>
      <c r="D52" s="37" t="s">
        <v>41</v>
      </c>
      <c r="E52" s="37"/>
      <c r="F52" s="61"/>
    </row>
    <row r="53" spans="3:6" ht="13.5" x14ac:dyDescent="0.15">
      <c r="C53"/>
      <c r="D53" s="75" t="s">
        <v>84</v>
      </c>
      <c r="E53" s="37"/>
      <c r="F53" s="61"/>
    </row>
    <row r="54" spans="3:6" ht="13.5" x14ac:dyDescent="0.15">
      <c r="C54"/>
      <c r="D54" s="37" t="s">
        <v>42</v>
      </c>
      <c r="E54" s="37"/>
      <c r="F54" s="61"/>
    </row>
    <row r="55" spans="3:6" ht="13.5" x14ac:dyDescent="0.15">
      <c r="C55"/>
      <c r="D55" s="37" t="s">
        <v>43</v>
      </c>
      <c r="E55" s="37"/>
      <c r="F55" s="62"/>
    </row>
    <row r="56" spans="3:6" ht="13.5" x14ac:dyDescent="0.15">
      <c r="C56"/>
      <c r="D56" s="37" t="s">
        <v>44</v>
      </c>
      <c r="E56" s="37"/>
      <c r="F56" s="62"/>
    </row>
    <row r="57" spans="3:6" ht="13.5" x14ac:dyDescent="0.15">
      <c r="C57"/>
      <c r="D57" s="37" t="s">
        <v>45</v>
      </c>
      <c r="E57" s="37"/>
      <c r="F57" s="61"/>
    </row>
    <row r="58" spans="3:6" ht="13.5" x14ac:dyDescent="0.15">
      <c r="C58"/>
      <c r="D58" s="37" t="s">
        <v>35</v>
      </c>
      <c r="E58" s="37"/>
      <c r="F58" s="61"/>
    </row>
    <row r="59" spans="3:6" ht="13.5" x14ac:dyDescent="0.15">
      <c r="C59"/>
      <c r="D59" s="38" t="s">
        <v>46</v>
      </c>
      <c r="E59"/>
      <c r="F59" s="62"/>
    </row>
    <row r="60" spans="3:6" ht="13.5" x14ac:dyDescent="0.15">
      <c r="C60"/>
      <c r="D60" s="37" t="s">
        <v>47</v>
      </c>
      <c r="E60"/>
    </row>
    <row r="61" spans="3:6" ht="13.5" x14ac:dyDescent="0.15">
      <c r="C61"/>
      <c r="D61" s="37" t="s">
        <v>48</v>
      </c>
      <c r="E61" s="37"/>
    </row>
    <row r="62" spans="3:6" ht="13.5" x14ac:dyDescent="0.15">
      <c r="D62" s="37" t="s">
        <v>49</v>
      </c>
    </row>
  </sheetData>
  <sheetProtection sheet="1" formatCells="0" formatColumns="0" formatRows="0" insertColumns="0" insertRows="0" insertHyperlinks="0" deleteColumns="0" deleteRows="0" sort="0" autoFilter="0" pivotTables="0"/>
  <mergeCells count="119">
    <mergeCell ref="AE32:AG32"/>
    <mergeCell ref="AH32:AJ32"/>
    <mergeCell ref="AB32:AD32"/>
    <mergeCell ref="J36:N36"/>
    <mergeCell ref="O36:P36"/>
    <mergeCell ref="K33:Y33"/>
    <mergeCell ref="K34:N34"/>
    <mergeCell ref="P34:Y34"/>
    <mergeCell ref="B38:F38"/>
    <mergeCell ref="C32:D34"/>
    <mergeCell ref="E32:F34"/>
    <mergeCell ref="H32:H34"/>
    <mergeCell ref="K32:Y32"/>
    <mergeCell ref="J37:V37"/>
    <mergeCell ref="B32:B37"/>
    <mergeCell ref="C35:D37"/>
    <mergeCell ref="E35:F37"/>
    <mergeCell ref="H35:H37"/>
    <mergeCell ref="J35:L35"/>
    <mergeCell ref="M35:W35"/>
    <mergeCell ref="W37:Y37"/>
    <mergeCell ref="AH27:AJ27"/>
    <mergeCell ref="J28:V28"/>
    <mergeCell ref="W28:Y28"/>
    <mergeCell ref="AB28:AD28"/>
    <mergeCell ref="AE28:AG28"/>
    <mergeCell ref="AH28:AJ28"/>
    <mergeCell ref="E29:F31"/>
    <mergeCell ref="H29:H31"/>
    <mergeCell ref="AA29:AA31"/>
    <mergeCell ref="AB29:AD31"/>
    <mergeCell ref="AE29:AG31"/>
    <mergeCell ref="AH29:AJ31"/>
    <mergeCell ref="P31:Y31"/>
    <mergeCell ref="AE21:AG22"/>
    <mergeCell ref="AH21:AJ22"/>
    <mergeCell ref="J22:V22"/>
    <mergeCell ref="W22:Y22"/>
    <mergeCell ref="E23:F25"/>
    <mergeCell ref="H23:H25"/>
    <mergeCell ref="K23:Y23"/>
    <mergeCell ref="AA23:AA25"/>
    <mergeCell ref="E26:F28"/>
    <mergeCell ref="H26:H28"/>
    <mergeCell ref="L26:M26"/>
    <mergeCell ref="Q26:R26"/>
    <mergeCell ref="V26:W26"/>
    <mergeCell ref="AB23:AD25"/>
    <mergeCell ref="AE23:AG25"/>
    <mergeCell ref="AH23:AJ25"/>
    <mergeCell ref="K24:Y24"/>
    <mergeCell ref="K25:N25"/>
    <mergeCell ref="P25:Y25"/>
    <mergeCell ref="J27:O27"/>
    <mergeCell ref="P27:R27"/>
    <mergeCell ref="U27:Y27"/>
    <mergeCell ref="AB27:AD27"/>
    <mergeCell ref="AE27:AG27"/>
    <mergeCell ref="B17:B31"/>
    <mergeCell ref="C17:D19"/>
    <mergeCell ref="E17:F19"/>
    <mergeCell ref="H17:H19"/>
    <mergeCell ref="K17:Y17"/>
    <mergeCell ref="AA17:AA19"/>
    <mergeCell ref="AB17:AD19"/>
    <mergeCell ref="AE17:AG19"/>
    <mergeCell ref="AH17:AJ19"/>
    <mergeCell ref="K18:Y18"/>
    <mergeCell ref="K19:N19"/>
    <mergeCell ref="P19:Y19"/>
    <mergeCell ref="C20:D22"/>
    <mergeCell ref="E20:F22"/>
    <mergeCell ref="H20:H22"/>
    <mergeCell ref="J20:L20"/>
    <mergeCell ref="M20:W20"/>
    <mergeCell ref="AB20:AC20"/>
    <mergeCell ref="AE20:AF20"/>
    <mergeCell ref="AH20:AI20"/>
    <mergeCell ref="J21:N21"/>
    <mergeCell ref="O21:P21"/>
    <mergeCell ref="AA21:AA22"/>
    <mergeCell ref="AB21:AD22"/>
    <mergeCell ref="L2:Y4"/>
    <mergeCell ref="J5:Y5"/>
    <mergeCell ref="C7:F7"/>
    <mergeCell ref="I7:Y7"/>
    <mergeCell ref="E8:F10"/>
    <mergeCell ref="H8:H10"/>
    <mergeCell ref="L8:M8"/>
    <mergeCell ref="Q8:R8"/>
    <mergeCell ref="V8:W8"/>
    <mergeCell ref="J9:O9"/>
    <mergeCell ref="P9:R9"/>
    <mergeCell ref="J10:V10"/>
    <mergeCell ref="W10:Y10"/>
    <mergeCell ref="AB16:AD16"/>
    <mergeCell ref="AE16:AG16"/>
    <mergeCell ref="AH16:AJ16"/>
    <mergeCell ref="C8:D13"/>
    <mergeCell ref="C14:D16"/>
    <mergeCell ref="E14:F16"/>
    <mergeCell ref="C23:D31"/>
    <mergeCell ref="B8:B16"/>
    <mergeCell ref="K14:Y14"/>
    <mergeCell ref="K15:Y15"/>
    <mergeCell ref="K16:M16"/>
    <mergeCell ref="H14:H16"/>
    <mergeCell ref="K13:O13"/>
    <mergeCell ref="K29:Y29"/>
    <mergeCell ref="K30:Y30"/>
    <mergeCell ref="K31:O31"/>
    <mergeCell ref="E11:F13"/>
    <mergeCell ref="H11:H13"/>
    <mergeCell ref="K11:Y11"/>
    <mergeCell ref="K12:Y12"/>
    <mergeCell ref="P13:Y13"/>
    <mergeCell ref="AB13:AD13"/>
    <mergeCell ref="AE13:AG13"/>
    <mergeCell ref="AH13:AJ13"/>
  </mergeCells>
  <phoneticPr fontId="3"/>
  <conditionalFormatting sqref="AB17 AE17 AH17 AD20:AJ20 AB20:AB21 AE21 AH21 AB23 AE23 AH23 AB26:AJ26 AB28 AE28 AH28 AB32 AE32 AH32">
    <cfRule type="expression" dxfId="7" priority="4" stopIfTrue="1">
      <formula>#REF!&lt;#REF!</formula>
    </cfRule>
  </conditionalFormatting>
  <conditionalFormatting sqref="AB13:AJ13">
    <cfRule type="expression" dxfId="6" priority="21" stopIfTrue="1">
      <formula>#REF!&lt;$Z$40</formula>
    </cfRule>
  </conditionalFormatting>
  <conditionalFormatting sqref="AB16:AJ16">
    <cfRule type="expression" dxfId="5" priority="1" stopIfTrue="1">
      <formula>#REF!&lt;$Z$40</formula>
    </cfRule>
  </conditionalFormatting>
  <dataValidations count="6">
    <dataValidation type="list" allowBlank="1" showInputMessage="1" sqref="M20:W20 M35:W35" xr:uid="{00000000-0002-0000-0100-000000000000}">
      <formula1>$D$44:$D$59</formula1>
    </dataValidation>
    <dataValidation type="list" allowBlank="1" showInputMessage="1" showErrorMessage="1" sqref="AB23:AJ25" xr:uid="{00000000-0002-0000-0100-000001000000}">
      <formula1>"６,３,０"</formula1>
    </dataValidation>
    <dataValidation type="list" allowBlank="1" showInputMessage="1" showErrorMessage="1" sqref="AB17:AJ19" xr:uid="{00000000-0002-0000-0100-000002000000}">
      <formula1>"２,1,０"</formula1>
    </dataValidation>
    <dataValidation type="custom" allowBlank="1" showInputMessage="1" showErrorMessage="1" prompt="少数第１位まで入力_x000a_成績点がない場合「65」を入力" sqref="L8:M8 Q8:R8 V8:W8 L26:M26 Q26:R26 V26:W26 AB26:AJ26" xr:uid="{00000000-0002-0000-0100-000004000000}">
      <formula1>L8-ROUNDDOWN(L8,1)=0</formula1>
    </dataValidation>
    <dataValidation type="custom" allowBlank="1" showInputMessage="1" showErrorMessage="1" prompt="少数第１位まで入力" sqref="O36:P36 O21:P21" xr:uid="{00000000-0002-0000-0100-000005000000}">
      <formula1>O21-ROUNDDOWN(O21,1)=0</formula1>
    </dataValidation>
    <dataValidation type="list" allowBlank="1" showInputMessage="1" showErrorMessage="1" sqref="AB29:AJ31" xr:uid="{00000000-0002-0000-0100-000003000000}">
      <formula1>"３,1.5,０"</formula1>
    </dataValidation>
  </dataValidations>
  <printOptions horizontalCentered="1"/>
  <pageMargins left="0.78740157480314965" right="0.19685039370078741" top="0.39370078740157483" bottom="0.19685039370078741" header="0.51181102362204722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0</xdr:rowOff>
                  </from>
                  <to>
                    <xdr:col>10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0</xdr:rowOff>
                  </from>
                  <to>
                    <xdr:col>10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0</xdr:rowOff>
                  </from>
                  <to>
                    <xdr:col>10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8</xdr:col>
                    <xdr:colOff>104775</xdr:colOff>
                    <xdr:row>16</xdr:row>
                    <xdr:rowOff>0</xdr:rowOff>
                  </from>
                  <to>
                    <xdr:col>10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8</xdr:col>
                    <xdr:colOff>104775</xdr:colOff>
                    <xdr:row>17</xdr:row>
                    <xdr:rowOff>0</xdr:rowOff>
                  </from>
                  <to>
                    <xdr:col>10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0</xdr:rowOff>
                  </from>
                  <to>
                    <xdr:col>10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Group Box 8">
              <controlPr defaultSize="0" autoFill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25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0</xdr:rowOff>
                  </from>
                  <to>
                    <xdr:col>10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0</xdr:rowOff>
                  </from>
                  <to>
                    <xdr:col>10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0</xdr:rowOff>
                  </from>
                  <to>
                    <xdr:col>10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Group Box 12">
              <controlPr defaultSize="0" autoFill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25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Option Button 13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0</xdr:rowOff>
                  </from>
                  <to>
                    <xdr:col>10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0</xdr:rowOff>
                  </from>
                  <to>
                    <xdr:col>10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Option Button 16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0</xdr:rowOff>
                  </from>
                  <to>
                    <xdr:col>10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Option Button 17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0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Option Button 18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0</xdr:rowOff>
                  </from>
                  <to>
                    <xdr:col>10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Option Button 19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0</xdr:rowOff>
                  </from>
                  <to>
                    <xdr:col>10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Group Box 20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Group Box 26">
              <controlPr defaultSize="0" autoFill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25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Option Button 34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0</xdr:rowOff>
                  </from>
                  <to>
                    <xdr:col>10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Option Button 35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0</xdr:rowOff>
                  </from>
                  <to>
                    <xdr:col>10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Option Button 36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0</xdr:rowOff>
                  </from>
                  <to>
                    <xdr:col>10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J65"/>
  <sheetViews>
    <sheetView showGridLines="0" topLeftCell="A4" zoomScaleNormal="100" zoomScaleSheetLayoutView="100" workbookViewId="0">
      <selection activeCell="C17" sqref="C17:Y19"/>
    </sheetView>
  </sheetViews>
  <sheetFormatPr defaultRowHeight="11.25" x14ac:dyDescent="0.15"/>
  <cols>
    <col min="1" max="1" width="1.625" style="1" customWidth="1"/>
    <col min="2" max="2" width="5.125" style="1" customWidth="1"/>
    <col min="3" max="4" width="8" style="1" customWidth="1"/>
    <col min="5" max="6" width="14" style="1" customWidth="1"/>
    <col min="7" max="8" width="8.625" style="1" customWidth="1"/>
    <col min="9" max="9" width="1.625" style="2" customWidth="1"/>
    <col min="10" max="24" width="2.375" style="1" customWidth="1"/>
    <col min="25" max="25" width="10.875" style="1" customWidth="1"/>
    <col min="26" max="26" width="1.625" style="1" customWidth="1"/>
    <col min="27" max="27" width="9" style="2"/>
    <col min="28" max="32" width="4.125" style="2" customWidth="1"/>
    <col min="33" max="36" width="4.125" style="1" customWidth="1"/>
    <col min="37" max="16384" width="9" style="1"/>
  </cols>
  <sheetData>
    <row r="2" spans="2:32" ht="18.75" customHeight="1" x14ac:dyDescent="0.15">
      <c r="B2" s="42" t="s">
        <v>65</v>
      </c>
      <c r="C2" s="43"/>
      <c r="D2" s="43"/>
      <c r="E2" s="43"/>
      <c r="F2" s="43"/>
      <c r="L2" s="110" t="s">
        <v>61</v>
      </c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2:32" ht="27" customHeight="1" x14ac:dyDescent="0.15">
      <c r="B3" s="39"/>
      <c r="C3" s="39"/>
      <c r="D3" s="39"/>
      <c r="E3" s="44"/>
      <c r="F3" s="44"/>
      <c r="G3" s="45" t="s">
        <v>56</v>
      </c>
      <c r="H3" s="44"/>
      <c r="I3" s="46"/>
      <c r="J3" s="44"/>
      <c r="K3" s="67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2:32" ht="18.75" customHeight="1" x14ac:dyDescent="0.15">
      <c r="B4" s="40"/>
      <c r="C4" s="40"/>
      <c r="D4" s="40"/>
      <c r="K4" s="67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5" spans="2:32" ht="19.5" customHeight="1" x14ac:dyDescent="0.15">
      <c r="B5" s="41"/>
      <c r="C5" s="41"/>
      <c r="D5" s="41"/>
      <c r="E5" s="3"/>
      <c r="F5" s="3"/>
      <c r="H5" s="65"/>
      <c r="I5" s="66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2:32" ht="10.5" customHeight="1" x14ac:dyDescent="0.15"/>
    <row r="7" spans="2:32" s="6" customFormat="1" ht="37.5" customHeight="1" x14ac:dyDescent="0.15">
      <c r="B7" s="4" t="s">
        <v>0</v>
      </c>
      <c r="C7" s="260" t="s">
        <v>1</v>
      </c>
      <c r="D7" s="260"/>
      <c r="E7" s="260"/>
      <c r="F7" s="260"/>
      <c r="G7" s="5" t="s">
        <v>2</v>
      </c>
      <c r="H7" s="64" t="s">
        <v>60</v>
      </c>
      <c r="I7" s="113" t="s">
        <v>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5"/>
      <c r="AA7" s="7"/>
      <c r="AB7" s="7"/>
      <c r="AC7" s="7"/>
      <c r="AD7" s="7"/>
      <c r="AE7" s="7"/>
      <c r="AF7" s="7"/>
    </row>
    <row r="8" spans="2:32" ht="16.5" customHeight="1" x14ac:dyDescent="0.15">
      <c r="B8" s="264" t="s">
        <v>4</v>
      </c>
      <c r="C8" s="196" t="s">
        <v>5</v>
      </c>
      <c r="D8" s="197"/>
      <c r="E8" s="116" t="s">
        <v>74</v>
      </c>
      <c r="F8" s="116"/>
      <c r="G8" s="8">
        <v>2</v>
      </c>
      <c r="H8" s="117">
        <f>W10</f>
        <v>0</v>
      </c>
      <c r="I8" s="9"/>
      <c r="J8" s="10"/>
      <c r="K8" s="11" t="s">
        <v>6</v>
      </c>
      <c r="L8" s="118">
        <v>65</v>
      </c>
      <c r="M8" s="118"/>
      <c r="N8" s="10"/>
      <c r="O8" s="10"/>
      <c r="P8" s="11" t="s">
        <v>7</v>
      </c>
      <c r="Q8" s="118">
        <v>65</v>
      </c>
      <c r="R8" s="118"/>
      <c r="S8" s="10"/>
      <c r="T8" s="10"/>
      <c r="U8" s="11" t="s">
        <v>8</v>
      </c>
      <c r="V8" s="118">
        <v>65</v>
      </c>
      <c r="W8" s="118"/>
      <c r="X8" s="12"/>
      <c r="Y8" s="13"/>
      <c r="AA8" s="28" t="s">
        <v>9</v>
      </c>
    </row>
    <row r="9" spans="2:32" ht="16.5" customHeight="1" x14ac:dyDescent="0.15">
      <c r="B9" s="265"/>
      <c r="C9" s="198"/>
      <c r="D9" s="199"/>
      <c r="E9" s="116"/>
      <c r="F9" s="116"/>
      <c r="G9" s="47" t="s">
        <v>52</v>
      </c>
      <c r="H9" s="117"/>
      <c r="I9" s="15"/>
      <c r="J9" s="119" t="s">
        <v>10</v>
      </c>
      <c r="K9" s="119"/>
      <c r="L9" s="119"/>
      <c r="M9" s="119"/>
      <c r="N9" s="119"/>
      <c r="O9" s="119"/>
      <c r="P9" s="120">
        <f>ROUND((ROUNDDOWN(L8,1)+ROUNDDOWN(Q8,1)+ROUNDDOWN(V8,1))/3,1)</f>
        <v>65</v>
      </c>
      <c r="Q9" s="120"/>
      <c r="R9" s="120"/>
      <c r="S9" s="1" t="s">
        <v>11</v>
      </c>
      <c r="T9" s="16" t="s">
        <v>12</v>
      </c>
      <c r="U9" s="17"/>
      <c r="V9" s="17"/>
      <c r="W9" s="17"/>
      <c r="X9" s="17"/>
      <c r="Y9" s="18"/>
    </row>
    <row r="10" spans="2:32" ht="16.5" customHeight="1" x14ac:dyDescent="0.15">
      <c r="B10" s="265"/>
      <c r="C10" s="198"/>
      <c r="D10" s="199"/>
      <c r="E10" s="116"/>
      <c r="F10" s="116"/>
      <c r="G10" s="8">
        <v>0</v>
      </c>
      <c r="H10" s="117"/>
      <c r="I10" s="19"/>
      <c r="J10" s="121" t="str">
        <f>"（"&amp;FIXED(G8,1)&amp;"×（"&amp;FIXED(P9,1)&amp;"－70）÷15） ="</f>
        <v>（2.0×（65.0－70）÷15） =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>
        <f>IF(P9&gt;85,G8,IF(P9&lt;70,0,ROUND(G8*(P9-70)/15,1)))</f>
        <v>0</v>
      </c>
      <c r="X10" s="122"/>
      <c r="Y10" s="123"/>
    </row>
    <row r="11" spans="2:32" ht="16.5" customHeight="1" x14ac:dyDescent="0.15">
      <c r="B11" s="265"/>
      <c r="C11" s="198"/>
      <c r="D11" s="199"/>
      <c r="E11" s="116" t="s">
        <v>75</v>
      </c>
      <c r="F11" s="116"/>
      <c r="G11" s="8">
        <v>2</v>
      </c>
      <c r="H11" s="126">
        <f>IF(I11=1,G11,IF(I11=2,G12,G13))</f>
        <v>0</v>
      </c>
      <c r="I11" s="20">
        <v>3</v>
      </c>
      <c r="J11" s="21"/>
      <c r="K11" s="150" t="s">
        <v>86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1"/>
    </row>
    <row r="12" spans="2:32" ht="16.5" customHeight="1" x14ac:dyDescent="0.15">
      <c r="B12" s="265"/>
      <c r="C12" s="198"/>
      <c r="D12" s="199"/>
      <c r="E12" s="116"/>
      <c r="F12" s="116"/>
      <c r="G12" s="8">
        <v>1</v>
      </c>
      <c r="H12" s="127"/>
      <c r="I12" s="22"/>
      <c r="J12" s="23"/>
      <c r="K12" s="148" t="s">
        <v>87</v>
      </c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9"/>
    </row>
    <row r="13" spans="2:32" ht="16.5" customHeight="1" x14ac:dyDescent="0.15">
      <c r="B13" s="265"/>
      <c r="C13" s="200"/>
      <c r="D13" s="201"/>
      <c r="E13" s="116"/>
      <c r="F13" s="116"/>
      <c r="G13" s="8">
        <v>0</v>
      </c>
      <c r="H13" s="127"/>
      <c r="I13" s="22"/>
      <c r="J13" s="23"/>
      <c r="K13" s="148" t="s">
        <v>83</v>
      </c>
      <c r="L13" s="148"/>
      <c r="M13" s="148"/>
      <c r="N13" s="148"/>
      <c r="O13" s="148"/>
      <c r="P13" s="136"/>
      <c r="Q13" s="136"/>
      <c r="R13" s="136"/>
      <c r="S13" s="136"/>
      <c r="T13" s="136"/>
      <c r="U13" s="136"/>
      <c r="V13" s="136"/>
      <c r="W13" s="136"/>
      <c r="X13" s="136"/>
      <c r="Y13" s="137"/>
    </row>
    <row r="14" spans="2:32" ht="16.5" customHeight="1" x14ac:dyDescent="0.15">
      <c r="B14" s="265"/>
      <c r="C14" s="125" t="s">
        <v>13</v>
      </c>
      <c r="D14" s="125"/>
      <c r="E14" s="116" t="s">
        <v>71</v>
      </c>
      <c r="F14" s="116"/>
      <c r="G14" s="8">
        <v>2</v>
      </c>
      <c r="H14" s="126">
        <f>IF(I14=1,G14,IF(I14=2,G15,G16))</f>
        <v>2</v>
      </c>
      <c r="I14" s="20">
        <v>1</v>
      </c>
      <c r="J14" s="21"/>
      <c r="K14" s="148" t="s">
        <v>53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9"/>
    </row>
    <row r="15" spans="2:32" ht="16.5" customHeight="1" x14ac:dyDescent="0.15">
      <c r="B15" s="265"/>
      <c r="C15" s="125"/>
      <c r="D15" s="125"/>
      <c r="E15" s="116"/>
      <c r="F15" s="116"/>
      <c r="G15" s="8">
        <v>1</v>
      </c>
      <c r="H15" s="127"/>
      <c r="I15" s="22"/>
      <c r="J15" s="23"/>
      <c r="K15" s="148" t="s">
        <v>54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9"/>
    </row>
    <row r="16" spans="2:32" ht="16.5" customHeight="1" x14ac:dyDescent="0.15">
      <c r="B16" s="265"/>
      <c r="C16" s="125"/>
      <c r="D16" s="125"/>
      <c r="E16" s="116"/>
      <c r="F16" s="116"/>
      <c r="G16" s="8">
        <v>0</v>
      </c>
      <c r="H16" s="210"/>
      <c r="I16" s="22"/>
      <c r="J16" s="23"/>
      <c r="K16" s="208" t="s">
        <v>55</v>
      </c>
      <c r="L16" s="208"/>
      <c r="M16" s="208"/>
      <c r="N16" s="76"/>
      <c r="O16" s="24"/>
      <c r="P16" s="77"/>
      <c r="Q16" s="77"/>
      <c r="R16" s="77"/>
      <c r="S16" s="77"/>
      <c r="T16" s="77"/>
      <c r="U16" s="77"/>
      <c r="V16" s="77"/>
      <c r="W16" s="77"/>
      <c r="X16" s="77"/>
      <c r="Y16" s="78"/>
    </row>
    <row r="17" spans="2:36" ht="16.5" customHeight="1" x14ac:dyDescent="0.15">
      <c r="B17" s="266"/>
      <c r="C17" s="125" t="s">
        <v>93</v>
      </c>
      <c r="D17" s="125"/>
      <c r="E17" s="116" t="s">
        <v>94</v>
      </c>
      <c r="F17" s="116"/>
      <c r="G17" s="8">
        <v>2</v>
      </c>
      <c r="H17" s="126">
        <f>IF(I17=1,G17,IF(I17=2,G18,G19))</f>
        <v>0</v>
      </c>
      <c r="I17" s="22">
        <v>3</v>
      </c>
      <c r="J17" s="23"/>
      <c r="K17" s="258" t="s">
        <v>95</v>
      </c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9"/>
    </row>
    <row r="18" spans="2:36" ht="16.5" customHeight="1" x14ac:dyDescent="0.15">
      <c r="B18" s="266"/>
      <c r="C18" s="125"/>
      <c r="D18" s="125"/>
      <c r="E18" s="116"/>
      <c r="F18" s="116"/>
      <c r="G18" s="8">
        <v>1</v>
      </c>
      <c r="H18" s="127"/>
      <c r="I18" s="22"/>
      <c r="J18" s="23"/>
      <c r="K18" s="258" t="s">
        <v>96</v>
      </c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9"/>
      <c r="AA18" s="82" t="s">
        <v>59</v>
      </c>
      <c r="AB18" s="82"/>
      <c r="AC18" s="82"/>
      <c r="AD18" s="82"/>
      <c r="AE18" s="82"/>
      <c r="AF18" s="82"/>
      <c r="AG18" s="82"/>
      <c r="AH18" s="82"/>
      <c r="AI18" s="82"/>
      <c r="AJ18" s="82"/>
    </row>
    <row r="19" spans="2:36" ht="16.5" customHeight="1" x14ac:dyDescent="0.15">
      <c r="B19" s="267"/>
      <c r="C19" s="125"/>
      <c r="D19" s="125"/>
      <c r="E19" s="116"/>
      <c r="F19" s="116"/>
      <c r="G19" s="8">
        <v>0</v>
      </c>
      <c r="H19" s="210"/>
      <c r="I19" s="22"/>
      <c r="J19" s="23"/>
      <c r="K19" s="262" t="s">
        <v>97</v>
      </c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3"/>
      <c r="AA19" s="100"/>
      <c r="AB19" s="104" t="s">
        <v>14</v>
      </c>
      <c r="AC19" s="104"/>
      <c r="AD19" s="104"/>
      <c r="AE19" s="104" t="s">
        <v>15</v>
      </c>
      <c r="AF19" s="104"/>
      <c r="AG19" s="104"/>
      <c r="AH19" s="104" t="s">
        <v>16</v>
      </c>
      <c r="AI19" s="104"/>
      <c r="AJ19" s="105"/>
    </row>
    <row r="20" spans="2:36" ht="16.5" customHeight="1" x14ac:dyDescent="0.15">
      <c r="B20" s="124" t="s">
        <v>17</v>
      </c>
      <c r="C20" s="125" t="s">
        <v>18</v>
      </c>
      <c r="D20" s="125"/>
      <c r="E20" s="116" t="s">
        <v>50</v>
      </c>
      <c r="F20" s="116"/>
      <c r="G20" s="8">
        <v>3</v>
      </c>
      <c r="H20" s="126">
        <f>IF(I20=1,G20,IF(I20=2,G21,G22))</f>
        <v>0</v>
      </c>
      <c r="I20" s="20">
        <v>3</v>
      </c>
      <c r="J20" s="21"/>
      <c r="K20" s="150" t="s">
        <v>68</v>
      </c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1"/>
      <c r="AA20" s="261" t="str">
        <f>+E20</f>
        <v>保有資格</v>
      </c>
      <c r="AB20" s="131">
        <v>0</v>
      </c>
      <c r="AC20" s="131"/>
      <c r="AD20" s="131"/>
      <c r="AE20" s="131">
        <v>0</v>
      </c>
      <c r="AF20" s="131"/>
      <c r="AG20" s="131"/>
      <c r="AH20" s="131">
        <v>0</v>
      </c>
      <c r="AI20" s="131"/>
      <c r="AJ20" s="132"/>
    </row>
    <row r="21" spans="2:36" ht="16.5" customHeight="1" x14ac:dyDescent="0.15">
      <c r="B21" s="124"/>
      <c r="C21" s="125"/>
      <c r="D21" s="125"/>
      <c r="E21" s="116"/>
      <c r="F21" s="116"/>
      <c r="G21" s="8">
        <v>1.5</v>
      </c>
      <c r="H21" s="127"/>
      <c r="I21" s="22"/>
      <c r="J21" s="23"/>
      <c r="K21" s="148" t="s">
        <v>68</v>
      </c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9"/>
      <c r="AA21" s="261"/>
      <c r="AB21" s="131"/>
      <c r="AC21" s="131"/>
      <c r="AD21" s="131"/>
      <c r="AE21" s="131"/>
      <c r="AF21" s="131"/>
      <c r="AG21" s="131"/>
      <c r="AH21" s="131"/>
      <c r="AI21" s="131"/>
      <c r="AJ21" s="132"/>
    </row>
    <row r="22" spans="2:36" ht="16.5" customHeight="1" x14ac:dyDescent="0.15">
      <c r="B22" s="124"/>
      <c r="C22" s="125"/>
      <c r="D22" s="125"/>
      <c r="E22" s="116"/>
      <c r="F22" s="116"/>
      <c r="G22" s="8">
        <v>0</v>
      </c>
      <c r="H22" s="127"/>
      <c r="I22" s="25"/>
      <c r="J22" s="26"/>
      <c r="K22" s="135" t="s">
        <v>55</v>
      </c>
      <c r="L22" s="135"/>
      <c r="M22" s="135"/>
      <c r="N22" s="135"/>
      <c r="O22" s="73"/>
      <c r="P22" s="136"/>
      <c r="Q22" s="136"/>
      <c r="R22" s="136"/>
      <c r="S22" s="136"/>
      <c r="T22" s="136"/>
      <c r="U22" s="136"/>
      <c r="V22" s="136"/>
      <c r="W22" s="136"/>
      <c r="X22" s="136"/>
      <c r="Y22" s="137"/>
      <c r="AA22" s="261"/>
      <c r="AB22" s="131"/>
      <c r="AC22" s="131"/>
      <c r="AD22" s="131"/>
      <c r="AE22" s="131"/>
      <c r="AF22" s="131"/>
      <c r="AG22" s="131"/>
      <c r="AH22" s="131"/>
      <c r="AI22" s="131"/>
      <c r="AJ22" s="132"/>
    </row>
    <row r="23" spans="2:36" ht="16.5" customHeight="1" x14ac:dyDescent="0.15">
      <c r="B23" s="124"/>
      <c r="C23" s="125" t="s">
        <v>19</v>
      </c>
      <c r="D23" s="125"/>
      <c r="E23" s="116" t="s">
        <v>76</v>
      </c>
      <c r="F23" s="116"/>
      <c r="G23" s="8">
        <v>3</v>
      </c>
      <c r="H23" s="126">
        <f>W25</f>
        <v>0</v>
      </c>
      <c r="I23" s="33"/>
      <c r="J23" s="119" t="s">
        <v>20</v>
      </c>
      <c r="K23" s="119"/>
      <c r="L23" s="119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71"/>
      <c r="Y23" s="72"/>
      <c r="AA23" s="101" t="s">
        <v>21</v>
      </c>
      <c r="AB23" s="141">
        <v>25</v>
      </c>
      <c r="AC23" s="141"/>
      <c r="AD23" s="85" t="s">
        <v>22</v>
      </c>
      <c r="AE23" s="141">
        <v>25</v>
      </c>
      <c r="AF23" s="141"/>
      <c r="AG23" s="85" t="s">
        <v>22</v>
      </c>
      <c r="AH23" s="141">
        <v>25</v>
      </c>
      <c r="AI23" s="141"/>
      <c r="AJ23" s="86" t="s">
        <v>22</v>
      </c>
    </row>
    <row r="24" spans="2:36" ht="16.5" customHeight="1" x14ac:dyDescent="0.15">
      <c r="B24" s="124"/>
      <c r="C24" s="125"/>
      <c r="D24" s="125"/>
      <c r="E24" s="116"/>
      <c r="F24" s="116"/>
      <c r="G24" s="47" t="s">
        <v>52</v>
      </c>
      <c r="H24" s="138"/>
      <c r="I24" s="27"/>
      <c r="J24" s="119" t="s">
        <v>23</v>
      </c>
      <c r="K24" s="119"/>
      <c r="L24" s="119"/>
      <c r="M24" s="119"/>
      <c r="N24" s="119"/>
      <c r="O24" s="152">
        <v>25</v>
      </c>
      <c r="P24" s="152"/>
      <c r="Q24" s="1" t="s">
        <v>22</v>
      </c>
      <c r="S24" s="28"/>
      <c r="T24" s="29"/>
      <c r="U24" s="29"/>
      <c r="V24" s="29"/>
      <c r="W24" s="29"/>
      <c r="X24" s="29"/>
      <c r="Y24" s="30"/>
      <c r="AA24" s="261" t="s">
        <v>24</v>
      </c>
      <c r="AB24" s="153">
        <f>IF(AB23&gt;50,G23,IF(AB23&lt;25,0,ROUND(G23*(AB23-25)/25,1)))</f>
        <v>0</v>
      </c>
      <c r="AC24" s="153"/>
      <c r="AD24" s="153"/>
      <c r="AE24" s="153">
        <f>IF(AE23&gt;50,G23,IF(AE23&lt;25,0,ROUND(G23*(AE23-25)/25,1)))</f>
        <v>0</v>
      </c>
      <c r="AF24" s="153"/>
      <c r="AG24" s="153"/>
      <c r="AH24" s="153">
        <f>IF(AH23&gt;50,G23,IF(AH23&lt;25,0,ROUND(G23*(AH23-25)/25,1)))</f>
        <v>0</v>
      </c>
      <c r="AI24" s="153"/>
      <c r="AJ24" s="154"/>
    </row>
    <row r="25" spans="2:36" ht="16.5" customHeight="1" x14ac:dyDescent="0.15">
      <c r="B25" s="124"/>
      <c r="C25" s="125"/>
      <c r="D25" s="125"/>
      <c r="E25" s="116"/>
      <c r="F25" s="116"/>
      <c r="G25" s="8">
        <v>0</v>
      </c>
      <c r="H25" s="139"/>
      <c r="I25" s="19"/>
      <c r="J25" s="155" t="str">
        <f>IF(O24&lt;=25,"25単位以下　＝","（"&amp;FIXED(G23,1)&amp;"×（"&amp;FIXED(O24,1)&amp;"－25）÷25）） =")</f>
        <v>25単位以下　＝</v>
      </c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22">
        <f>IF(O24&gt;50,G23,IF(O24&lt;25,0,ROUND(G23*(O24-25)/25,1)))</f>
        <v>0</v>
      </c>
      <c r="X25" s="122"/>
      <c r="Y25" s="123"/>
      <c r="AA25" s="261"/>
      <c r="AB25" s="153">
        <f>IF(T24&gt;50,L23,IF(T24&lt;25,0,ROUND(L23*(T24-25)/25,1)))</f>
        <v>0</v>
      </c>
      <c r="AC25" s="153"/>
      <c r="AD25" s="153"/>
      <c r="AE25" s="153">
        <f>IF(W24&gt;50,O23,IF(W24&lt;25,0,ROUND(O23*(W24-25)/25,1)))</f>
        <v>0</v>
      </c>
      <c r="AF25" s="153"/>
      <c r="AG25" s="153"/>
      <c r="AH25" s="153">
        <f>IF(Z24&gt;50,R23,IF(Z24&lt;25,0,ROUND(R23*(Z24-25)/25,1)))</f>
        <v>0</v>
      </c>
      <c r="AI25" s="153"/>
      <c r="AJ25" s="154"/>
    </row>
    <row r="26" spans="2:36" ht="16.5" customHeight="1" x14ac:dyDescent="0.15">
      <c r="B26" s="124"/>
      <c r="C26" s="142" t="s">
        <v>25</v>
      </c>
      <c r="D26" s="143"/>
      <c r="E26" s="116" t="s">
        <v>79</v>
      </c>
      <c r="F26" s="116"/>
      <c r="G26" s="8">
        <v>6</v>
      </c>
      <c r="H26" s="126">
        <f>IF(I26=1,G26,IF(I26=2,G27,G28))</f>
        <v>0</v>
      </c>
      <c r="I26" s="31">
        <v>3</v>
      </c>
      <c r="J26" s="32"/>
      <c r="K26" s="128" t="s">
        <v>80</v>
      </c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9"/>
      <c r="AA26" s="261" t="s">
        <v>26</v>
      </c>
      <c r="AB26" s="131">
        <v>6</v>
      </c>
      <c r="AC26" s="131"/>
      <c r="AD26" s="131"/>
      <c r="AE26" s="131">
        <v>0</v>
      </c>
      <c r="AF26" s="131"/>
      <c r="AG26" s="131"/>
      <c r="AH26" s="131">
        <v>3</v>
      </c>
      <c r="AI26" s="131"/>
      <c r="AJ26" s="132"/>
    </row>
    <row r="27" spans="2:36" ht="16.5" customHeight="1" x14ac:dyDescent="0.15">
      <c r="B27" s="124"/>
      <c r="C27" s="144"/>
      <c r="D27" s="145"/>
      <c r="E27" s="116"/>
      <c r="F27" s="116"/>
      <c r="G27" s="8">
        <v>3</v>
      </c>
      <c r="H27" s="127"/>
      <c r="I27" s="27"/>
      <c r="J27" s="32"/>
      <c r="K27" s="133" t="s">
        <v>90</v>
      </c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4"/>
      <c r="AA27" s="261"/>
      <c r="AB27" s="131"/>
      <c r="AC27" s="131"/>
      <c r="AD27" s="131"/>
      <c r="AE27" s="131"/>
      <c r="AF27" s="131"/>
      <c r="AG27" s="131"/>
      <c r="AH27" s="131"/>
      <c r="AI27" s="131"/>
      <c r="AJ27" s="132"/>
    </row>
    <row r="28" spans="2:36" ht="16.5" customHeight="1" x14ac:dyDescent="0.15">
      <c r="B28" s="124"/>
      <c r="C28" s="144"/>
      <c r="D28" s="145"/>
      <c r="E28" s="116"/>
      <c r="F28" s="116"/>
      <c r="G28" s="8">
        <v>0</v>
      </c>
      <c r="H28" s="127"/>
      <c r="I28" s="25"/>
      <c r="J28" s="32"/>
      <c r="K28" s="135" t="s">
        <v>55</v>
      </c>
      <c r="L28" s="135"/>
      <c r="M28" s="135"/>
      <c r="N28" s="135"/>
      <c r="O28" s="24"/>
      <c r="P28" s="136"/>
      <c r="Q28" s="136"/>
      <c r="R28" s="136"/>
      <c r="S28" s="136"/>
      <c r="T28" s="136"/>
      <c r="U28" s="136"/>
      <c r="V28" s="136"/>
      <c r="W28" s="136"/>
      <c r="X28" s="136"/>
      <c r="Y28" s="137"/>
      <c r="AA28" s="261"/>
      <c r="AB28" s="131"/>
      <c r="AC28" s="131"/>
      <c r="AD28" s="131"/>
      <c r="AE28" s="131"/>
      <c r="AF28" s="131"/>
      <c r="AG28" s="131"/>
      <c r="AH28" s="131"/>
      <c r="AI28" s="131"/>
      <c r="AJ28" s="132"/>
    </row>
    <row r="29" spans="2:36" ht="16.5" customHeight="1" x14ac:dyDescent="0.15">
      <c r="B29" s="124"/>
      <c r="C29" s="144"/>
      <c r="D29" s="145"/>
      <c r="E29" s="116" t="s">
        <v>77</v>
      </c>
      <c r="F29" s="116"/>
      <c r="G29" s="8">
        <v>7</v>
      </c>
      <c r="H29" s="117">
        <f>W31</f>
        <v>0</v>
      </c>
      <c r="I29" s="9"/>
      <c r="J29" s="10"/>
      <c r="K29" s="11" t="s">
        <v>6</v>
      </c>
      <c r="L29" s="118">
        <v>65</v>
      </c>
      <c r="M29" s="118"/>
      <c r="N29" s="10"/>
      <c r="O29" s="10"/>
      <c r="P29" s="11" t="s">
        <v>7</v>
      </c>
      <c r="Q29" s="118">
        <v>65</v>
      </c>
      <c r="R29" s="118"/>
      <c r="S29" s="10"/>
      <c r="T29" s="10"/>
      <c r="U29" s="11" t="s">
        <v>8</v>
      </c>
      <c r="V29" s="118">
        <v>65</v>
      </c>
      <c r="W29" s="118"/>
      <c r="X29" s="12"/>
      <c r="Y29" s="13"/>
      <c r="AA29" s="101" t="s">
        <v>27</v>
      </c>
      <c r="AB29" s="87">
        <v>65</v>
      </c>
      <c r="AC29" s="87">
        <v>65</v>
      </c>
      <c r="AD29" s="87">
        <v>65</v>
      </c>
      <c r="AE29" s="87">
        <v>65</v>
      </c>
      <c r="AF29" s="87">
        <v>65</v>
      </c>
      <c r="AG29" s="87">
        <v>65</v>
      </c>
      <c r="AH29" s="87">
        <v>65</v>
      </c>
      <c r="AI29" s="87">
        <v>65</v>
      </c>
      <c r="AJ29" s="88">
        <v>65</v>
      </c>
    </row>
    <row r="30" spans="2:36" ht="16.5" customHeight="1" x14ac:dyDescent="0.15">
      <c r="B30" s="124"/>
      <c r="C30" s="144"/>
      <c r="D30" s="145"/>
      <c r="E30" s="116"/>
      <c r="F30" s="116"/>
      <c r="G30" s="47" t="s">
        <v>52</v>
      </c>
      <c r="H30" s="117"/>
      <c r="I30" s="15"/>
      <c r="J30" s="119" t="s">
        <v>10</v>
      </c>
      <c r="K30" s="119"/>
      <c r="L30" s="119"/>
      <c r="M30" s="119"/>
      <c r="N30" s="119"/>
      <c r="O30" s="119"/>
      <c r="P30" s="120">
        <f>ROUND((ROUNDDOWN(L29,1)+ROUNDDOWN(Q29,1)+ROUNDDOWN(V29,1))/3,1)</f>
        <v>65</v>
      </c>
      <c r="Q30" s="120"/>
      <c r="R30" s="120"/>
      <c r="S30" s="1" t="s">
        <v>11</v>
      </c>
      <c r="T30" s="16" t="s">
        <v>12</v>
      </c>
      <c r="U30" s="156"/>
      <c r="V30" s="156"/>
      <c r="W30" s="156"/>
      <c r="X30" s="156"/>
      <c r="Y30" s="157"/>
      <c r="AA30" s="102" t="s">
        <v>28</v>
      </c>
      <c r="AB30" s="158">
        <f>ROUND((ROUNDDOWN(AB29,1)+ROUNDDOWN(AC29,1)+ROUNDDOWN(AD29,1))/3,1)</f>
        <v>65</v>
      </c>
      <c r="AC30" s="159"/>
      <c r="AD30" s="160"/>
      <c r="AE30" s="161">
        <f>ROUND((AE29+AF29+AG29)/3,1)</f>
        <v>65</v>
      </c>
      <c r="AF30" s="161"/>
      <c r="AG30" s="161"/>
      <c r="AH30" s="161">
        <f>ROUND((AH29+AI29+AJ29)/3,1)</f>
        <v>65</v>
      </c>
      <c r="AI30" s="161"/>
      <c r="AJ30" s="162"/>
    </row>
    <row r="31" spans="2:36" ht="16.5" customHeight="1" x14ac:dyDescent="0.15">
      <c r="B31" s="124"/>
      <c r="C31" s="144"/>
      <c r="D31" s="145"/>
      <c r="E31" s="116"/>
      <c r="F31" s="116"/>
      <c r="G31" s="8">
        <v>0</v>
      </c>
      <c r="H31" s="117"/>
      <c r="I31" s="19"/>
      <c r="J31" s="121" t="str">
        <f>"（"&amp;FIXED(G29,1)&amp;"×（"&amp;FIXED(P30,1)&amp;"－70）÷15） ="</f>
        <v>（7.0×（65.0－70）÷15） =</v>
      </c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2">
        <f>IF(P30&gt;85,G29,IF(P30&lt;70,0,ROUND(G29*(P30-70)/15,1)))</f>
        <v>0</v>
      </c>
      <c r="X31" s="122"/>
      <c r="Y31" s="123"/>
      <c r="AA31" s="102" t="s">
        <v>29</v>
      </c>
      <c r="AB31" s="153">
        <f>IF(AB30&gt;80,G29,IF(AB30&lt;70,0,ROUND(G29*(AB30-70)/10,1)))</f>
        <v>0</v>
      </c>
      <c r="AC31" s="153"/>
      <c r="AD31" s="153"/>
      <c r="AE31" s="153">
        <f>IF(AE30&gt;80,G29,IF(AE30&lt;70,0,ROUND(G29*(AE30-70)/10,1)))</f>
        <v>0</v>
      </c>
      <c r="AF31" s="153"/>
      <c r="AG31" s="153"/>
      <c r="AH31" s="153">
        <f>IF(AH30&gt;80,G29,IF(AH30&lt;70,0,ROUND(G29*(AH30-70)/10,1)))</f>
        <v>0</v>
      </c>
      <c r="AI31" s="153"/>
      <c r="AJ31" s="154"/>
    </row>
    <row r="32" spans="2:36" ht="16.5" customHeight="1" x14ac:dyDescent="0.15">
      <c r="B32" s="124"/>
      <c r="C32" s="144"/>
      <c r="D32" s="145"/>
      <c r="E32" s="163" t="s">
        <v>78</v>
      </c>
      <c r="F32" s="163"/>
      <c r="G32" s="8">
        <v>3</v>
      </c>
      <c r="H32" s="126">
        <f>IF(I32=1,G32,IF(I32=2,G33,G34))</f>
        <v>0</v>
      </c>
      <c r="I32" s="20">
        <v>3</v>
      </c>
      <c r="J32" s="21"/>
      <c r="K32" s="150" t="s">
        <v>81</v>
      </c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1"/>
      <c r="AA32" s="164" t="s">
        <v>85</v>
      </c>
      <c r="AB32" s="236">
        <v>0</v>
      </c>
      <c r="AC32" s="237"/>
      <c r="AD32" s="238"/>
      <c r="AE32" s="245">
        <v>0</v>
      </c>
      <c r="AF32" s="245"/>
      <c r="AG32" s="245"/>
      <c r="AH32" s="245">
        <v>0</v>
      </c>
      <c r="AI32" s="245"/>
      <c r="AJ32" s="248"/>
    </row>
    <row r="33" spans="2:36" ht="16.5" customHeight="1" x14ac:dyDescent="0.15">
      <c r="B33" s="124"/>
      <c r="C33" s="144"/>
      <c r="D33" s="145"/>
      <c r="E33" s="163"/>
      <c r="F33" s="163"/>
      <c r="G33" s="8">
        <v>1.5</v>
      </c>
      <c r="H33" s="127"/>
      <c r="I33" s="22"/>
      <c r="J33" s="23"/>
      <c r="K33" s="148" t="s">
        <v>82</v>
      </c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9"/>
      <c r="AA33" s="165"/>
      <c r="AB33" s="239"/>
      <c r="AC33" s="240"/>
      <c r="AD33" s="241"/>
      <c r="AE33" s="246"/>
      <c r="AF33" s="246"/>
      <c r="AG33" s="246"/>
      <c r="AH33" s="246"/>
      <c r="AI33" s="246"/>
      <c r="AJ33" s="249"/>
    </row>
    <row r="34" spans="2:36" ht="16.5" customHeight="1" x14ac:dyDescent="0.15">
      <c r="B34" s="124"/>
      <c r="C34" s="146"/>
      <c r="D34" s="147"/>
      <c r="E34" s="163"/>
      <c r="F34" s="163"/>
      <c r="G34" s="8">
        <v>0</v>
      </c>
      <c r="H34" s="127"/>
      <c r="I34" s="22"/>
      <c r="J34" s="26"/>
      <c r="K34" s="135" t="s">
        <v>83</v>
      </c>
      <c r="L34" s="135"/>
      <c r="M34" s="135"/>
      <c r="N34" s="135"/>
      <c r="O34" s="135"/>
      <c r="P34" s="136"/>
      <c r="Q34" s="136"/>
      <c r="R34" s="136"/>
      <c r="S34" s="136"/>
      <c r="T34" s="136"/>
      <c r="U34" s="136"/>
      <c r="V34" s="136"/>
      <c r="W34" s="136"/>
      <c r="X34" s="136"/>
      <c r="Y34" s="137"/>
      <c r="AA34" s="166"/>
      <c r="AB34" s="242"/>
      <c r="AC34" s="243"/>
      <c r="AD34" s="244"/>
      <c r="AE34" s="247"/>
      <c r="AF34" s="247"/>
      <c r="AG34" s="247"/>
      <c r="AH34" s="247"/>
      <c r="AI34" s="247"/>
      <c r="AJ34" s="250"/>
    </row>
    <row r="35" spans="2:36" ht="16.5" customHeight="1" x14ac:dyDescent="0.15">
      <c r="B35" s="124" t="s">
        <v>30</v>
      </c>
      <c r="C35" s="125" t="s">
        <v>18</v>
      </c>
      <c r="D35" s="125"/>
      <c r="E35" s="192" t="s">
        <v>50</v>
      </c>
      <c r="F35" s="192"/>
      <c r="G35" s="8">
        <v>5</v>
      </c>
      <c r="H35" s="126">
        <f>IF(I35=1,G35,IF(I35=2,G36,G37))</f>
        <v>0</v>
      </c>
      <c r="I35" s="20">
        <v>3</v>
      </c>
      <c r="J35" s="21"/>
      <c r="K35" s="128" t="s">
        <v>68</v>
      </c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9"/>
      <c r="AA35" s="90" t="s">
        <v>31</v>
      </c>
      <c r="AB35" s="186">
        <f>AB20+AB24+AB26+AB31+AB32</f>
        <v>6</v>
      </c>
      <c r="AC35" s="187"/>
      <c r="AD35" s="188"/>
      <c r="AE35" s="182">
        <f>AE20+AE24+AE26+AE31+AE32</f>
        <v>0</v>
      </c>
      <c r="AF35" s="183"/>
      <c r="AG35" s="184"/>
      <c r="AH35" s="182">
        <f>AH20+AH24+AH26+AH31+AH32</f>
        <v>3</v>
      </c>
      <c r="AI35" s="183"/>
      <c r="AJ35" s="185"/>
    </row>
    <row r="36" spans="2:36" ht="16.5" customHeight="1" x14ac:dyDescent="0.15">
      <c r="B36" s="124"/>
      <c r="C36" s="125"/>
      <c r="D36" s="125"/>
      <c r="E36" s="192"/>
      <c r="F36" s="192"/>
      <c r="G36" s="8">
        <v>2.5</v>
      </c>
      <c r="H36" s="127"/>
      <c r="I36" s="22"/>
      <c r="J36" s="23"/>
      <c r="K36" s="133" t="s">
        <v>68</v>
      </c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4"/>
      <c r="AA36" s="82" t="s">
        <v>32</v>
      </c>
      <c r="AB36" s="91"/>
      <c r="AC36" s="91"/>
      <c r="AD36" s="91"/>
      <c r="AE36" s="91"/>
      <c r="AF36" s="91"/>
      <c r="AG36" s="91"/>
      <c r="AH36" s="91"/>
      <c r="AI36" s="91"/>
      <c r="AJ36" s="91"/>
    </row>
    <row r="37" spans="2:36" ht="16.5" customHeight="1" x14ac:dyDescent="0.15">
      <c r="B37" s="124"/>
      <c r="C37" s="125"/>
      <c r="D37" s="125"/>
      <c r="E37" s="192"/>
      <c r="F37" s="192"/>
      <c r="G37" s="8">
        <v>0</v>
      </c>
      <c r="H37" s="127"/>
      <c r="I37" s="25"/>
      <c r="J37" s="26"/>
      <c r="K37" s="135" t="s">
        <v>55</v>
      </c>
      <c r="L37" s="135"/>
      <c r="M37" s="135"/>
      <c r="N37" s="135"/>
      <c r="O37" s="73"/>
      <c r="P37" s="136"/>
      <c r="Q37" s="136"/>
      <c r="R37" s="136"/>
      <c r="S37" s="136"/>
      <c r="T37" s="136"/>
      <c r="U37" s="136"/>
      <c r="V37" s="136"/>
      <c r="W37" s="136"/>
      <c r="X37" s="136"/>
      <c r="Y37" s="137"/>
      <c r="AA37" s="82" t="s">
        <v>88</v>
      </c>
      <c r="AB37" s="82"/>
      <c r="AC37" s="82"/>
      <c r="AD37" s="82"/>
      <c r="AE37" s="82"/>
      <c r="AF37" s="82"/>
      <c r="AG37" s="82"/>
      <c r="AH37" s="82"/>
      <c r="AI37" s="82"/>
      <c r="AJ37" s="82"/>
    </row>
    <row r="38" spans="2:36" ht="16.5" customHeight="1" x14ac:dyDescent="0.15">
      <c r="B38" s="124"/>
      <c r="C38" s="125" t="s">
        <v>19</v>
      </c>
      <c r="D38" s="125"/>
      <c r="E38" s="163" t="s">
        <v>73</v>
      </c>
      <c r="F38" s="163"/>
      <c r="G38" s="8">
        <v>5</v>
      </c>
      <c r="H38" s="126">
        <f>W40</f>
        <v>0</v>
      </c>
      <c r="I38" s="33"/>
      <c r="J38" s="119" t="s">
        <v>20</v>
      </c>
      <c r="K38" s="119"/>
      <c r="L38" s="119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71"/>
      <c r="Y38" s="72"/>
      <c r="AA38" s="98"/>
      <c r="AB38" s="98"/>
      <c r="AC38" s="98"/>
      <c r="AD38" s="98"/>
      <c r="AE38" s="98"/>
      <c r="AF38" s="98"/>
      <c r="AG38" s="103"/>
      <c r="AH38" s="103"/>
      <c r="AI38" s="103"/>
      <c r="AJ38" s="103"/>
    </row>
    <row r="39" spans="2:36" ht="16.5" customHeight="1" x14ac:dyDescent="0.15">
      <c r="B39" s="124"/>
      <c r="C39" s="125"/>
      <c r="D39" s="125"/>
      <c r="E39" s="163"/>
      <c r="F39" s="163"/>
      <c r="G39" s="47" t="s">
        <v>52</v>
      </c>
      <c r="H39" s="138"/>
      <c r="I39" s="27"/>
      <c r="J39" s="119" t="s">
        <v>23</v>
      </c>
      <c r="K39" s="119"/>
      <c r="L39" s="119"/>
      <c r="M39" s="119"/>
      <c r="N39" s="119"/>
      <c r="O39" s="152">
        <v>25</v>
      </c>
      <c r="P39" s="152"/>
      <c r="Q39" s="1" t="s">
        <v>22</v>
      </c>
      <c r="S39" s="28"/>
      <c r="T39" s="29"/>
      <c r="U39" s="29"/>
      <c r="V39" s="29"/>
      <c r="W39" s="29"/>
      <c r="X39" s="29"/>
      <c r="Y39" s="30"/>
    </row>
    <row r="40" spans="2:36" ht="16.5" customHeight="1" x14ac:dyDescent="0.15">
      <c r="B40" s="124"/>
      <c r="C40" s="125"/>
      <c r="D40" s="125"/>
      <c r="E40" s="163"/>
      <c r="F40" s="163"/>
      <c r="G40" s="8">
        <v>0</v>
      </c>
      <c r="H40" s="139"/>
      <c r="I40" s="19"/>
      <c r="J40" s="155" t="str">
        <f>IF(O39&lt;=25,"25単位以下　＝","（"&amp;FIXED(G38,1)&amp;"×（"&amp;FIXED(O39,1)&amp;"－25）÷25）） =")</f>
        <v>25単位以下　＝</v>
      </c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22">
        <f>IF(O39&gt;50,G38,IF(O39&lt;25,0,ROUND(G38*(O39-25)/25,1)))</f>
        <v>0</v>
      </c>
      <c r="X40" s="122"/>
      <c r="Y40" s="123"/>
    </row>
    <row r="41" spans="2:36" ht="18" customHeight="1" x14ac:dyDescent="0.15">
      <c r="B41" s="189" t="s">
        <v>62</v>
      </c>
      <c r="C41" s="190"/>
      <c r="D41" s="190"/>
      <c r="E41" s="190"/>
      <c r="F41" s="191"/>
      <c r="G41" s="8">
        <f>G38+G35+G32+G29+G26+G23+G20+G17+G14+G11+G8</f>
        <v>40</v>
      </c>
      <c r="H41" s="63">
        <f>SUM(H8:H40)</f>
        <v>2</v>
      </c>
      <c r="I41" s="34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6"/>
    </row>
    <row r="47" spans="2:36" ht="13.5" x14ac:dyDescent="0.15">
      <c r="C47" t="s">
        <v>33</v>
      </c>
      <c r="D47" s="37" t="s">
        <v>36</v>
      </c>
      <c r="E47" s="37"/>
      <c r="F47" s="37"/>
    </row>
    <row r="48" spans="2:36" ht="13.5" x14ac:dyDescent="0.15">
      <c r="C48"/>
      <c r="D48" s="75" t="s">
        <v>66</v>
      </c>
      <c r="E48" s="37"/>
      <c r="F48" s="37"/>
    </row>
    <row r="49" spans="3:6" ht="13.5" x14ac:dyDescent="0.15">
      <c r="C49"/>
      <c r="D49" s="37" t="s">
        <v>34</v>
      </c>
      <c r="E49" s="37"/>
      <c r="F49" s="37"/>
    </row>
    <row r="50" spans="3:6" ht="13.5" x14ac:dyDescent="0.15">
      <c r="C50"/>
      <c r="D50" s="75" t="s">
        <v>67</v>
      </c>
      <c r="E50" s="37"/>
      <c r="F50" s="37"/>
    </row>
    <row r="51" spans="3:6" ht="13.5" x14ac:dyDescent="0.15">
      <c r="C51"/>
      <c r="D51" s="37" t="s">
        <v>37</v>
      </c>
      <c r="E51" s="37"/>
      <c r="F51" s="37"/>
    </row>
    <row r="52" spans="3:6" ht="13.5" x14ac:dyDescent="0.15">
      <c r="C52"/>
      <c r="D52" t="s">
        <v>38</v>
      </c>
      <c r="E52" s="37"/>
      <c r="F52" s="37"/>
    </row>
    <row r="53" spans="3:6" ht="13.5" x14ac:dyDescent="0.15">
      <c r="C53"/>
      <c r="D53" s="37" t="s">
        <v>39</v>
      </c>
      <c r="E53" s="37"/>
      <c r="F53" s="37"/>
    </row>
    <row r="54" spans="3:6" ht="13.5" x14ac:dyDescent="0.15">
      <c r="C54"/>
      <c r="D54" t="s">
        <v>40</v>
      </c>
      <c r="E54" s="37"/>
      <c r="F54" s="37"/>
    </row>
    <row r="55" spans="3:6" ht="13.5" x14ac:dyDescent="0.15">
      <c r="C55"/>
      <c r="D55" s="37" t="s">
        <v>41</v>
      </c>
      <c r="E55" s="37"/>
      <c r="F55" s="37"/>
    </row>
    <row r="56" spans="3:6" ht="13.5" x14ac:dyDescent="0.15">
      <c r="C56"/>
      <c r="D56" s="75" t="s">
        <v>84</v>
      </c>
      <c r="E56" s="37"/>
      <c r="F56" s="37"/>
    </row>
    <row r="57" spans="3:6" ht="13.5" x14ac:dyDescent="0.15">
      <c r="C57"/>
      <c r="D57" s="37" t="s">
        <v>42</v>
      </c>
      <c r="E57" s="37"/>
      <c r="F57" s="37"/>
    </row>
    <row r="58" spans="3:6" ht="13.5" x14ac:dyDescent="0.15">
      <c r="C58"/>
      <c r="D58" s="37" t="s">
        <v>43</v>
      </c>
      <c r="E58" s="37"/>
      <c r="F58"/>
    </row>
    <row r="59" spans="3:6" ht="13.5" x14ac:dyDescent="0.15">
      <c r="C59"/>
      <c r="D59" s="37" t="s">
        <v>44</v>
      </c>
      <c r="E59" s="37"/>
      <c r="F59"/>
    </row>
    <row r="60" spans="3:6" ht="13.5" x14ac:dyDescent="0.15">
      <c r="C60"/>
      <c r="D60" s="37" t="s">
        <v>45</v>
      </c>
      <c r="E60" s="37"/>
      <c r="F60" s="37"/>
    </row>
    <row r="61" spans="3:6" ht="13.5" x14ac:dyDescent="0.15">
      <c r="C61"/>
      <c r="D61" s="37" t="s">
        <v>35</v>
      </c>
      <c r="E61" s="37"/>
      <c r="F61" s="37"/>
    </row>
    <row r="62" spans="3:6" ht="13.5" x14ac:dyDescent="0.15">
      <c r="C62"/>
      <c r="D62" s="38" t="s">
        <v>46</v>
      </c>
      <c r="E62"/>
      <c r="F62" s="38"/>
    </row>
    <row r="63" spans="3:6" ht="13.5" x14ac:dyDescent="0.15">
      <c r="C63"/>
      <c r="D63" s="37" t="s">
        <v>47</v>
      </c>
      <c r="E63"/>
    </row>
    <row r="64" spans="3:6" ht="13.5" x14ac:dyDescent="0.15">
      <c r="C64"/>
      <c r="D64" s="37" t="s">
        <v>48</v>
      </c>
      <c r="E64" s="37"/>
    </row>
    <row r="65" spans="4:4" ht="13.5" x14ac:dyDescent="0.15">
      <c r="D65" s="37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119">
    <mergeCell ref="K19:Y19"/>
    <mergeCell ref="E35:F37"/>
    <mergeCell ref="H35:H37"/>
    <mergeCell ref="K35:Y35"/>
    <mergeCell ref="B41:F41"/>
    <mergeCell ref="B35:B40"/>
    <mergeCell ref="C38:D40"/>
    <mergeCell ref="M38:W38"/>
    <mergeCell ref="W40:Y40"/>
    <mergeCell ref="J40:V40"/>
    <mergeCell ref="J39:N39"/>
    <mergeCell ref="O39:P39"/>
    <mergeCell ref="K36:Y36"/>
    <mergeCell ref="E38:F40"/>
    <mergeCell ref="C35:D37"/>
    <mergeCell ref="H38:H40"/>
    <mergeCell ref="J38:L38"/>
    <mergeCell ref="P37:Y37"/>
    <mergeCell ref="B20:B34"/>
    <mergeCell ref="C20:D22"/>
    <mergeCell ref="E20:F22"/>
    <mergeCell ref="H20:H22"/>
    <mergeCell ref="K20:Y20"/>
    <mergeCell ref="B8:B19"/>
    <mergeCell ref="K37:N37"/>
    <mergeCell ref="P34:Y34"/>
    <mergeCell ref="AB30:AD30"/>
    <mergeCell ref="AE30:AG30"/>
    <mergeCell ref="AE32:AG34"/>
    <mergeCell ref="AH30:AJ30"/>
    <mergeCell ref="J31:V31"/>
    <mergeCell ref="W31:Y31"/>
    <mergeCell ref="AB31:AD31"/>
    <mergeCell ref="AE31:AG31"/>
    <mergeCell ref="AH31:AJ31"/>
    <mergeCell ref="AA32:AA34"/>
    <mergeCell ref="AB32:AD34"/>
    <mergeCell ref="K26:Y26"/>
    <mergeCell ref="AA26:AA28"/>
    <mergeCell ref="AB26:AD28"/>
    <mergeCell ref="AE26:AG28"/>
    <mergeCell ref="AH26:AJ28"/>
    <mergeCell ref="K27:Y27"/>
    <mergeCell ref="K28:N28"/>
    <mergeCell ref="P28:Y28"/>
    <mergeCell ref="AE35:AG35"/>
    <mergeCell ref="AH35:AJ35"/>
    <mergeCell ref="AB35:AD35"/>
    <mergeCell ref="AH32:AJ34"/>
    <mergeCell ref="AA20:AA22"/>
    <mergeCell ref="AB20:AD22"/>
    <mergeCell ref="AE20:AG22"/>
    <mergeCell ref="AH20:AJ22"/>
    <mergeCell ref="K21:Y21"/>
    <mergeCell ref="K22:N22"/>
    <mergeCell ref="P22:Y22"/>
    <mergeCell ref="C23:D25"/>
    <mergeCell ref="E23:F25"/>
    <mergeCell ref="H23:H25"/>
    <mergeCell ref="J23:L23"/>
    <mergeCell ref="M23:W23"/>
    <mergeCell ref="AB23:AC23"/>
    <mergeCell ref="AE23:AF23"/>
    <mergeCell ref="AH23:AI23"/>
    <mergeCell ref="J24:N24"/>
    <mergeCell ref="AA24:AA25"/>
    <mergeCell ref="AB24:AD25"/>
    <mergeCell ref="AE24:AG25"/>
    <mergeCell ref="AH24:AJ25"/>
    <mergeCell ref="J25:V25"/>
    <mergeCell ref="W25:Y25"/>
    <mergeCell ref="L2:Y4"/>
    <mergeCell ref="J5:Y5"/>
    <mergeCell ref="C7:F7"/>
    <mergeCell ref="I7:Y7"/>
    <mergeCell ref="O24:P24"/>
    <mergeCell ref="E29:F31"/>
    <mergeCell ref="H29:H31"/>
    <mergeCell ref="L29:M29"/>
    <mergeCell ref="Q29:R29"/>
    <mergeCell ref="V29:W29"/>
    <mergeCell ref="J30:O30"/>
    <mergeCell ref="P30:R30"/>
    <mergeCell ref="U30:Y30"/>
    <mergeCell ref="H17:H19"/>
    <mergeCell ref="E11:F13"/>
    <mergeCell ref="H11:H13"/>
    <mergeCell ref="K11:Y11"/>
    <mergeCell ref="K12:Y12"/>
    <mergeCell ref="P13:Y13"/>
    <mergeCell ref="C14:D16"/>
    <mergeCell ref="E14:F16"/>
    <mergeCell ref="H14:H16"/>
    <mergeCell ref="K14:Y14"/>
    <mergeCell ref="K15:Y15"/>
    <mergeCell ref="K17:Y17"/>
    <mergeCell ref="K18:Y18"/>
    <mergeCell ref="C17:D19"/>
    <mergeCell ref="E17:F19"/>
    <mergeCell ref="C26:D34"/>
    <mergeCell ref="K13:O13"/>
    <mergeCell ref="K16:M16"/>
    <mergeCell ref="K32:Y32"/>
    <mergeCell ref="K33:Y33"/>
    <mergeCell ref="K34:O34"/>
    <mergeCell ref="E32:F34"/>
    <mergeCell ref="H32:H34"/>
    <mergeCell ref="C8:D13"/>
    <mergeCell ref="E8:F10"/>
    <mergeCell ref="H8:H10"/>
    <mergeCell ref="L8:M8"/>
    <mergeCell ref="Q8:R8"/>
    <mergeCell ref="V8:W8"/>
    <mergeCell ref="J9:O9"/>
    <mergeCell ref="P9:R9"/>
    <mergeCell ref="J10:V10"/>
    <mergeCell ref="W10:Y10"/>
    <mergeCell ref="E26:F28"/>
    <mergeCell ref="H26:H28"/>
  </mergeCells>
  <phoneticPr fontId="3"/>
  <conditionalFormatting sqref="AB20 AE20 AH20 AD23:AJ23 AB23:AB24 AE24 AH24 AB26 AE26 AH26 AB29:AJ29 AB31 AE31 AH31 AB35 AE35 AH35">
    <cfRule type="expression" dxfId="4" priority="2" stopIfTrue="1">
      <formula>#REF!&lt;$Z$46</formula>
    </cfRule>
  </conditionalFormatting>
  <conditionalFormatting sqref="AB16:AJ19">
    <cfRule type="expression" dxfId="3" priority="1" stopIfTrue="1">
      <formula>#REF!&lt;$Z$50</formula>
    </cfRule>
  </conditionalFormatting>
  <dataValidations count="6">
    <dataValidation type="list" allowBlank="1" showInputMessage="1" sqref="M23:W23 M38:W38" xr:uid="{00000000-0002-0000-0200-000000000000}">
      <formula1>$D$47:$D$62</formula1>
    </dataValidation>
    <dataValidation type="list" allowBlank="1" showInputMessage="1" showErrorMessage="1" sqref="AB26:AJ28" xr:uid="{00000000-0002-0000-0200-000002000000}">
      <formula1>"６,３,０"</formula1>
    </dataValidation>
    <dataValidation type="list" allowBlank="1" showInputMessage="1" showErrorMessage="1" sqref="AB20:AJ22" xr:uid="{00000000-0002-0000-0200-000003000000}">
      <formula1>"３,１．５,０"</formula1>
    </dataValidation>
    <dataValidation type="custom" allowBlank="1" showInputMessage="1" showErrorMessage="1" prompt="少数第１位まで入力" sqref="O39:P39 O24:P24" xr:uid="{00000000-0002-0000-0200-000004000000}">
      <formula1>O24-ROUNDDOWN(O24,1)=0</formula1>
    </dataValidation>
    <dataValidation type="custom" allowBlank="1" showInputMessage="1" showErrorMessage="1" prompt="少数第１位まで入力_x000a_成績点がない場合「65」を入力" sqref="V29:W29 AB29:AJ29 L8:M8 V8:W8 Q8:R8 L29:M29 Q29:R29" xr:uid="{00000000-0002-0000-0200-000005000000}">
      <formula1>L8-ROUNDDOWN(L8,1)=0</formula1>
    </dataValidation>
    <dataValidation type="list" allowBlank="1" showInputMessage="1" showErrorMessage="1" sqref="AB32:AJ34" xr:uid="{CCE240F6-0603-4530-80E4-8C4281AA8405}">
      <formula1>"３,1.5,０"</formula1>
    </dataValidation>
  </dataValidations>
  <printOptions horizontalCentered="1"/>
  <pageMargins left="0.78740157480314965" right="0.19685039370078741" top="0.39370078740157483" bottom="0.19685039370078741" header="0.51181102362204722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0</xdr:rowOff>
                  </from>
                  <to>
                    <xdr:col>10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0</xdr:rowOff>
                  </from>
                  <to>
                    <xdr:col>10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0</xdr:rowOff>
                  </from>
                  <to>
                    <xdr:col>10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Group Box 4">
              <controlPr defaultSize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25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0</xdr:rowOff>
                  </from>
                  <to>
                    <xdr:col>10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Option Button 6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0</xdr:rowOff>
                  </from>
                  <to>
                    <xdr:col>10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0</xdr:rowOff>
                  </from>
                  <to>
                    <xdr:col>10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Group Box 8">
              <controlPr defaultSize="0" autoFill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Option Button 9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0</xdr:rowOff>
                  </from>
                  <to>
                    <xdr:col>10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Option Button 10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0</xdr:rowOff>
                  </from>
                  <to>
                    <xdr:col>10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Option Button 11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0</xdr:rowOff>
                  </from>
                  <to>
                    <xdr:col>10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Group Box 12">
              <controlPr defaultSize="0" autoFill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25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Option Button 13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0</xdr:rowOff>
                  </from>
                  <to>
                    <xdr:col>10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Option Button 14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0</xdr:rowOff>
                  </from>
                  <to>
                    <xdr:col>10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Option Button 15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0</xdr:rowOff>
                  </from>
                  <to>
                    <xdr:col>10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Group Box 16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25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Option Button 17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0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Option Button 18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0</xdr:rowOff>
                  </from>
                  <to>
                    <xdr:col>10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Option Button 20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0</xdr:rowOff>
                  </from>
                  <to>
                    <xdr:col>10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Option Button 21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0</xdr:rowOff>
                  </from>
                  <to>
                    <xdr:col>10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Option Button 22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0</xdr:rowOff>
                  </from>
                  <to>
                    <xdr:col>10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Option Button 23">
              <controlPr defaultSize="0" autoFill="0" autoLine="0" autoPict="0">
                <anchor moveWithCells="1">
                  <from>
                    <xdr:col>8</xdr:col>
                    <xdr:colOff>104775</xdr:colOff>
                    <xdr:row>36</xdr:row>
                    <xdr:rowOff>0</xdr:rowOff>
                  </from>
                  <to>
                    <xdr:col>10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Group Box 24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7" name="Group Box 30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Option Button 38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0</xdr:rowOff>
                  </from>
                  <to>
                    <xdr:col>10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Option Button 39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0</xdr:rowOff>
                  </from>
                  <to>
                    <xdr:col>10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Option Button 40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0</xdr:rowOff>
                  </from>
                  <to>
                    <xdr:col>10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J62"/>
  <sheetViews>
    <sheetView showGridLines="0" tabSelected="1" zoomScaleNormal="100" zoomScaleSheetLayoutView="100" workbookViewId="0">
      <selection activeCell="E14" sqref="E14:F16"/>
    </sheetView>
  </sheetViews>
  <sheetFormatPr defaultRowHeight="11.25" x14ac:dyDescent="0.15"/>
  <cols>
    <col min="1" max="1" width="1.625" style="1" customWidth="1"/>
    <col min="2" max="2" width="5.125" style="1" customWidth="1"/>
    <col min="3" max="4" width="8" style="1" customWidth="1"/>
    <col min="5" max="6" width="14" style="1" customWidth="1"/>
    <col min="7" max="8" width="8.625" style="1" customWidth="1"/>
    <col min="9" max="9" width="1.625" style="2" customWidth="1"/>
    <col min="10" max="24" width="2.375" style="1" customWidth="1"/>
    <col min="25" max="25" width="10.875" style="1" customWidth="1"/>
    <col min="26" max="26" width="1.625" style="1" customWidth="1"/>
    <col min="27" max="27" width="9" style="2"/>
    <col min="28" max="32" width="4.125" style="2" customWidth="1"/>
    <col min="33" max="36" width="4.125" style="1" customWidth="1"/>
    <col min="37" max="16384" width="9" style="1"/>
  </cols>
  <sheetData>
    <row r="2" spans="2:36" ht="18.75" customHeight="1" x14ac:dyDescent="0.15">
      <c r="B2" s="42" t="s">
        <v>72</v>
      </c>
      <c r="C2" s="43"/>
      <c r="D2" s="43"/>
      <c r="E2" s="43"/>
      <c r="F2" s="43"/>
      <c r="L2" s="110" t="s">
        <v>61</v>
      </c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2:36" ht="27" customHeight="1" x14ac:dyDescent="0.15">
      <c r="B3" s="39"/>
      <c r="C3" s="39"/>
      <c r="D3" s="39"/>
      <c r="E3" s="44"/>
      <c r="F3" s="44"/>
      <c r="G3" s="45" t="s">
        <v>56</v>
      </c>
      <c r="H3" s="44"/>
      <c r="I3" s="46"/>
      <c r="J3" s="44"/>
      <c r="K3" s="67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2:36" ht="18.75" customHeight="1" x14ac:dyDescent="0.15">
      <c r="B4" s="40"/>
      <c r="C4" s="40"/>
      <c r="D4" s="40"/>
      <c r="K4" s="67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5" spans="2:36" ht="19.5" customHeight="1" x14ac:dyDescent="0.15">
      <c r="B5" s="41"/>
      <c r="C5" s="41"/>
      <c r="D5" s="41"/>
      <c r="E5" s="3"/>
      <c r="F5" s="3"/>
      <c r="H5" s="65"/>
      <c r="I5" s="66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2:36" ht="10.5" customHeight="1" x14ac:dyDescent="0.15"/>
    <row r="7" spans="2:36" s="6" customFormat="1" ht="37.5" customHeight="1" x14ac:dyDescent="0.15">
      <c r="B7" s="4" t="s">
        <v>0</v>
      </c>
      <c r="C7" s="260" t="s">
        <v>1</v>
      </c>
      <c r="D7" s="260"/>
      <c r="E7" s="260"/>
      <c r="F7" s="260"/>
      <c r="G7" s="5" t="s">
        <v>2</v>
      </c>
      <c r="H7" s="64" t="s">
        <v>60</v>
      </c>
      <c r="I7" s="113" t="s">
        <v>3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5"/>
      <c r="AA7" s="7"/>
      <c r="AB7" s="7"/>
      <c r="AC7" s="7"/>
      <c r="AD7" s="7"/>
      <c r="AE7" s="7"/>
      <c r="AF7" s="7"/>
    </row>
    <row r="8" spans="2:36" ht="16.5" customHeight="1" x14ac:dyDescent="0.15">
      <c r="B8" s="202" t="s">
        <v>4</v>
      </c>
      <c r="C8" s="196" t="s">
        <v>5</v>
      </c>
      <c r="D8" s="197"/>
      <c r="E8" s="116" t="s">
        <v>98</v>
      </c>
      <c r="F8" s="116"/>
      <c r="G8" s="8">
        <v>2</v>
      </c>
      <c r="H8" s="117">
        <f>W10</f>
        <v>0</v>
      </c>
      <c r="I8" s="9"/>
      <c r="J8" s="269"/>
      <c r="K8" s="270" t="s">
        <v>6</v>
      </c>
      <c r="L8" s="271">
        <v>65</v>
      </c>
      <c r="M8" s="271"/>
      <c r="N8" s="269"/>
      <c r="O8" s="269"/>
      <c r="P8" s="270" t="s">
        <v>7</v>
      </c>
      <c r="Q8" s="271">
        <v>65</v>
      </c>
      <c r="R8" s="271"/>
      <c r="S8" s="269"/>
      <c r="T8" s="269"/>
      <c r="U8" s="270" t="s">
        <v>8</v>
      </c>
      <c r="V8" s="271">
        <v>65</v>
      </c>
      <c r="W8" s="271"/>
      <c r="X8" s="12"/>
      <c r="Y8" s="13"/>
      <c r="AA8" s="28" t="s">
        <v>9</v>
      </c>
    </row>
    <row r="9" spans="2:36" ht="16.5" customHeight="1" x14ac:dyDescent="0.15">
      <c r="B9" s="203"/>
      <c r="C9" s="198"/>
      <c r="D9" s="199"/>
      <c r="E9" s="116"/>
      <c r="F9" s="116"/>
      <c r="G9" s="47" t="s">
        <v>52</v>
      </c>
      <c r="H9" s="117"/>
      <c r="I9" s="15"/>
      <c r="J9" s="119" t="s">
        <v>10</v>
      </c>
      <c r="K9" s="119"/>
      <c r="L9" s="119"/>
      <c r="M9" s="119"/>
      <c r="N9" s="119"/>
      <c r="O9" s="119"/>
      <c r="P9" s="272">
        <f>ROUND((ROUNDDOWN(L8,1)+ROUNDDOWN(Q8,1)+ROUNDDOWN(V8,1))/3,1)</f>
        <v>65</v>
      </c>
      <c r="Q9" s="272"/>
      <c r="R9" s="272"/>
      <c r="S9" s="1" t="s">
        <v>11</v>
      </c>
      <c r="T9" s="273" t="s">
        <v>12</v>
      </c>
      <c r="U9" s="274"/>
      <c r="V9" s="274"/>
      <c r="W9" s="274"/>
      <c r="X9" s="274"/>
      <c r="Y9" s="275"/>
    </row>
    <row r="10" spans="2:36" ht="16.5" customHeight="1" x14ac:dyDescent="0.15">
      <c r="B10" s="203"/>
      <c r="C10" s="198"/>
      <c r="D10" s="199"/>
      <c r="E10" s="116"/>
      <c r="F10" s="116"/>
      <c r="G10" s="8">
        <v>0</v>
      </c>
      <c r="H10" s="117"/>
      <c r="I10" s="19"/>
      <c r="J10" s="121" t="str">
        <f>"（"&amp;FIXED(G8,1)&amp;"×（"&amp;FIXED(P9,1)&amp;"－70）÷15） ="</f>
        <v>（2.0×（65.0－70）÷15） =</v>
      </c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>
        <f>IF(P9&gt;85,G8,IF(P9&lt;70,0,ROUND(G8*(P9-70)/15,1)))</f>
        <v>0</v>
      </c>
      <c r="X10" s="122"/>
      <c r="Y10" s="123"/>
    </row>
    <row r="11" spans="2:36" ht="16.5" customHeight="1" x14ac:dyDescent="0.15">
      <c r="B11" s="203"/>
      <c r="C11" s="198"/>
      <c r="D11" s="199"/>
      <c r="E11" s="116" t="s">
        <v>99</v>
      </c>
      <c r="F11" s="116"/>
      <c r="G11" s="8">
        <v>2</v>
      </c>
      <c r="H11" s="126">
        <f>IF(I11=1,G11,IF(I11=2,G12,G13))</f>
        <v>0</v>
      </c>
      <c r="I11" s="20">
        <v>3</v>
      </c>
      <c r="J11" s="21"/>
      <c r="K11" s="150" t="s">
        <v>86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1"/>
    </row>
    <row r="12" spans="2:36" ht="16.5" customHeight="1" x14ac:dyDescent="0.15">
      <c r="B12" s="203"/>
      <c r="C12" s="198"/>
      <c r="D12" s="199"/>
      <c r="E12" s="116"/>
      <c r="F12" s="116"/>
      <c r="G12" s="8">
        <v>1</v>
      </c>
      <c r="H12" s="276"/>
      <c r="I12" s="22"/>
      <c r="J12" s="23"/>
      <c r="K12" s="148" t="s">
        <v>87</v>
      </c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9"/>
    </row>
    <row r="13" spans="2:36" ht="16.5" customHeight="1" x14ac:dyDescent="0.15">
      <c r="B13" s="203"/>
      <c r="C13" s="200"/>
      <c r="D13" s="201"/>
      <c r="E13" s="116"/>
      <c r="F13" s="116"/>
      <c r="G13" s="8">
        <v>0</v>
      </c>
      <c r="H13" s="276"/>
      <c r="I13" s="22"/>
      <c r="J13" s="23"/>
      <c r="K13" s="148" t="s">
        <v>83</v>
      </c>
      <c r="L13" s="148"/>
      <c r="M13" s="148"/>
      <c r="N13" s="148"/>
      <c r="O13" s="148"/>
      <c r="P13" s="277"/>
      <c r="Q13" s="277"/>
      <c r="R13" s="277"/>
      <c r="S13" s="277"/>
      <c r="T13" s="277"/>
      <c r="U13" s="277"/>
      <c r="V13" s="277"/>
      <c r="W13" s="277"/>
      <c r="X13" s="277"/>
      <c r="Y13" s="278"/>
    </row>
    <row r="14" spans="2:36" ht="16.5" customHeight="1" x14ac:dyDescent="0.15">
      <c r="B14" s="203"/>
      <c r="C14" s="125" t="s">
        <v>13</v>
      </c>
      <c r="D14" s="125"/>
      <c r="E14" s="116" t="s">
        <v>100</v>
      </c>
      <c r="F14" s="116"/>
      <c r="G14" s="8">
        <v>2</v>
      </c>
      <c r="H14" s="126">
        <f>IF(I14=1,G14,IF(I14=2,G15,G16))</f>
        <v>0</v>
      </c>
      <c r="I14" s="20">
        <v>3</v>
      </c>
      <c r="J14" s="21"/>
      <c r="K14" s="148" t="s">
        <v>53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9"/>
    </row>
    <row r="15" spans="2:36" ht="16.5" customHeight="1" x14ac:dyDescent="0.15">
      <c r="B15" s="203"/>
      <c r="C15" s="125"/>
      <c r="D15" s="125"/>
      <c r="E15" s="116"/>
      <c r="F15" s="116"/>
      <c r="G15" s="8">
        <v>1</v>
      </c>
      <c r="H15" s="276"/>
      <c r="I15" s="22"/>
      <c r="J15" s="23"/>
      <c r="K15" s="148" t="s">
        <v>54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9"/>
      <c r="AA15" s="82"/>
      <c r="AB15" s="82"/>
      <c r="AC15" s="82"/>
      <c r="AD15" s="82"/>
      <c r="AE15" s="82"/>
      <c r="AF15" s="82"/>
      <c r="AG15" s="82"/>
      <c r="AH15" s="82"/>
      <c r="AI15" s="82"/>
      <c r="AJ15" s="82"/>
    </row>
    <row r="16" spans="2:36" ht="16.5" customHeight="1" x14ac:dyDescent="0.15">
      <c r="B16" s="203"/>
      <c r="C16" s="125"/>
      <c r="D16" s="125"/>
      <c r="E16" s="116"/>
      <c r="F16" s="116"/>
      <c r="G16" s="8">
        <v>0</v>
      </c>
      <c r="H16" s="276"/>
      <c r="I16" s="22"/>
      <c r="J16" s="23"/>
      <c r="K16" s="208" t="s">
        <v>55</v>
      </c>
      <c r="L16" s="208"/>
      <c r="M16" s="208"/>
      <c r="N16" s="76"/>
      <c r="O16" s="76"/>
      <c r="P16" s="107"/>
      <c r="Q16" s="107"/>
      <c r="R16" s="107"/>
      <c r="S16" s="107"/>
      <c r="T16" s="107"/>
      <c r="U16" s="107"/>
      <c r="V16" s="107"/>
      <c r="W16" s="107"/>
      <c r="X16" s="107"/>
      <c r="Y16" s="108"/>
      <c r="AA16" s="92"/>
      <c r="AB16" s="268"/>
      <c r="AC16" s="268"/>
      <c r="AD16" s="268"/>
      <c r="AE16" s="268"/>
      <c r="AF16" s="268"/>
      <c r="AG16" s="268"/>
      <c r="AH16" s="268"/>
      <c r="AI16" s="268"/>
      <c r="AJ16" s="268"/>
    </row>
    <row r="17" spans="2:36" ht="16.5" customHeight="1" x14ac:dyDescent="0.15">
      <c r="B17" s="203"/>
      <c r="C17" s="125" t="s">
        <v>93</v>
      </c>
      <c r="D17" s="125"/>
      <c r="E17" s="116" t="s">
        <v>94</v>
      </c>
      <c r="F17" s="116"/>
      <c r="G17" s="8">
        <v>2</v>
      </c>
      <c r="H17" s="126">
        <f>IF(I17=1,G17,IF(I17=2,G18,G19))</f>
        <v>0</v>
      </c>
      <c r="I17" s="22">
        <v>3</v>
      </c>
      <c r="J17" s="23"/>
      <c r="K17" s="258" t="s">
        <v>95</v>
      </c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9"/>
      <c r="AA17" s="92"/>
      <c r="AB17" s="106"/>
      <c r="AC17" s="106"/>
      <c r="AD17" s="106"/>
      <c r="AE17" s="106"/>
      <c r="AF17" s="106"/>
      <c r="AG17" s="106"/>
      <c r="AH17" s="106"/>
      <c r="AI17" s="106"/>
      <c r="AJ17" s="106"/>
    </row>
    <row r="18" spans="2:36" ht="16.5" customHeight="1" x14ac:dyDescent="0.15">
      <c r="B18" s="203"/>
      <c r="C18" s="125"/>
      <c r="D18" s="125"/>
      <c r="E18" s="116"/>
      <c r="F18" s="116"/>
      <c r="G18" s="8">
        <v>1</v>
      </c>
      <c r="H18" s="276"/>
      <c r="I18" s="22"/>
      <c r="J18" s="23"/>
      <c r="K18" s="258" t="s">
        <v>96</v>
      </c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9"/>
      <c r="AA18" s="82" t="s">
        <v>59</v>
      </c>
      <c r="AB18" s="82"/>
      <c r="AC18" s="82"/>
      <c r="AD18" s="82"/>
      <c r="AE18" s="82"/>
      <c r="AF18" s="82"/>
      <c r="AG18" s="82"/>
      <c r="AH18" s="82"/>
      <c r="AI18" s="82"/>
      <c r="AJ18" s="82"/>
    </row>
    <row r="19" spans="2:36" ht="16.5" customHeight="1" x14ac:dyDescent="0.15">
      <c r="B19" s="204"/>
      <c r="C19" s="125"/>
      <c r="D19" s="125"/>
      <c r="E19" s="116"/>
      <c r="F19" s="116"/>
      <c r="G19" s="8">
        <v>0</v>
      </c>
      <c r="H19" s="279"/>
      <c r="I19" s="22"/>
      <c r="J19" s="23"/>
      <c r="K19" s="262" t="s">
        <v>97</v>
      </c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3"/>
      <c r="AA19" s="100"/>
      <c r="AB19" s="194" t="s">
        <v>14</v>
      </c>
      <c r="AC19" s="194"/>
      <c r="AD19" s="194"/>
      <c r="AE19" s="194" t="s">
        <v>15</v>
      </c>
      <c r="AF19" s="194"/>
      <c r="AG19" s="194"/>
      <c r="AH19" s="194" t="s">
        <v>16</v>
      </c>
      <c r="AI19" s="194"/>
      <c r="AJ19" s="195"/>
    </row>
    <row r="20" spans="2:36" ht="16.5" customHeight="1" x14ac:dyDescent="0.15">
      <c r="B20" s="202" t="s">
        <v>17</v>
      </c>
      <c r="C20" s="125" t="s">
        <v>19</v>
      </c>
      <c r="D20" s="125"/>
      <c r="E20" s="116" t="s">
        <v>101</v>
      </c>
      <c r="F20" s="116"/>
      <c r="G20" s="8">
        <v>3</v>
      </c>
      <c r="H20" s="126">
        <f>W22</f>
        <v>0</v>
      </c>
      <c r="I20" s="33"/>
      <c r="J20" s="119" t="s">
        <v>20</v>
      </c>
      <c r="K20" s="119"/>
      <c r="L20" s="119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71"/>
      <c r="Y20" s="72"/>
      <c r="AA20" s="101" t="s">
        <v>21</v>
      </c>
      <c r="AB20" s="141">
        <v>25</v>
      </c>
      <c r="AC20" s="141"/>
      <c r="AD20" s="85" t="s">
        <v>22</v>
      </c>
      <c r="AE20" s="141">
        <v>25</v>
      </c>
      <c r="AF20" s="141"/>
      <c r="AG20" s="85" t="s">
        <v>22</v>
      </c>
      <c r="AH20" s="141">
        <v>25</v>
      </c>
      <c r="AI20" s="141"/>
      <c r="AJ20" s="86" t="s">
        <v>22</v>
      </c>
    </row>
    <row r="21" spans="2:36" ht="16.5" customHeight="1" x14ac:dyDescent="0.15">
      <c r="B21" s="203"/>
      <c r="C21" s="125"/>
      <c r="D21" s="125"/>
      <c r="E21" s="116"/>
      <c r="F21" s="116"/>
      <c r="G21" s="47" t="s">
        <v>52</v>
      </c>
      <c r="H21" s="138"/>
      <c r="I21" s="27"/>
      <c r="J21" s="119" t="s">
        <v>23</v>
      </c>
      <c r="K21" s="119"/>
      <c r="L21" s="119"/>
      <c r="M21" s="119"/>
      <c r="N21" s="119"/>
      <c r="O21" s="281">
        <v>25</v>
      </c>
      <c r="P21" s="281"/>
      <c r="Q21" s="1" t="s">
        <v>22</v>
      </c>
      <c r="T21" s="282"/>
      <c r="U21" s="282"/>
      <c r="V21" s="282"/>
      <c r="W21" s="282"/>
      <c r="X21" s="282"/>
      <c r="Y21" s="283"/>
      <c r="AA21" s="261" t="s">
        <v>24</v>
      </c>
      <c r="AB21" s="153">
        <f>IF(AB20&gt;50,G20,IF(AB20&lt;25,0,ROUND(G20*(AB20-25)/25,1)))</f>
        <v>0</v>
      </c>
      <c r="AC21" s="153"/>
      <c r="AD21" s="153"/>
      <c r="AE21" s="153">
        <f>IF(AE20&gt;50,G20,IF(AE20&lt;25,0,ROUND(G20*(AE20-25)/25,1)))</f>
        <v>0</v>
      </c>
      <c r="AF21" s="153"/>
      <c r="AG21" s="153"/>
      <c r="AH21" s="153">
        <f>IF(AH20&gt;50,G20,IF(AH20&lt;25,0,ROUND(G20*(AH20-25)/25,1)))</f>
        <v>0</v>
      </c>
      <c r="AI21" s="153"/>
      <c r="AJ21" s="154"/>
    </row>
    <row r="22" spans="2:36" ht="16.5" customHeight="1" x14ac:dyDescent="0.15">
      <c r="B22" s="203"/>
      <c r="C22" s="125"/>
      <c r="D22" s="125"/>
      <c r="E22" s="116"/>
      <c r="F22" s="116"/>
      <c r="G22" s="8">
        <v>0</v>
      </c>
      <c r="H22" s="139"/>
      <c r="I22" s="19"/>
      <c r="J22" s="155" t="str">
        <f>IF(O21&lt;=25,"25単位以下　＝","（"&amp;FIXED(G20,1)&amp;"×（"&amp;FIXED(O21,1)&amp;"－25）÷25）） =")</f>
        <v>25単位以下　＝</v>
      </c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22">
        <f>IF(O21&gt;50,G20,IF(O21&lt;25,0,ROUND(G20*(O21-25)/25,1)))</f>
        <v>0</v>
      </c>
      <c r="X22" s="122"/>
      <c r="Y22" s="123"/>
      <c r="AA22" s="261"/>
      <c r="AB22" s="153">
        <f>IF(T21&gt;50,L20,IF(T21&lt;25,0,ROUND(L20*(T21-25)/25,1)))</f>
        <v>0</v>
      </c>
      <c r="AC22" s="153"/>
      <c r="AD22" s="153"/>
      <c r="AE22" s="153">
        <f>IF(W21&gt;50,O20,IF(W21&lt;25,0,ROUND(O20*(W21-25)/25,1)))</f>
        <v>0</v>
      </c>
      <c r="AF22" s="153"/>
      <c r="AG22" s="153"/>
      <c r="AH22" s="153">
        <f>IF(Z21&gt;50,R20,IF(Z21&lt;25,0,ROUND(R20*(Z21-25)/25,1)))</f>
        <v>0</v>
      </c>
      <c r="AI22" s="153"/>
      <c r="AJ22" s="154"/>
    </row>
    <row r="23" spans="2:36" ht="16.5" customHeight="1" x14ac:dyDescent="0.15">
      <c r="B23" s="203"/>
      <c r="C23" s="196" t="s">
        <v>25</v>
      </c>
      <c r="D23" s="197"/>
      <c r="E23" s="196" t="s">
        <v>102</v>
      </c>
      <c r="F23" s="197"/>
      <c r="G23" s="8">
        <v>8</v>
      </c>
      <c r="H23" s="126">
        <f>IF(I23=1,G23,IF(I23=2,G24,G25))</f>
        <v>0</v>
      </c>
      <c r="I23" s="31">
        <v>3</v>
      </c>
      <c r="J23" s="32"/>
      <c r="K23" s="128" t="s">
        <v>103</v>
      </c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9"/>
      <c r="AA23" s="261" t="s">
        <v>26</v>
      </c>
      <c r="AB23" s="131">
        <v>6</v>
      </c>
      <c r="AC23" s="131"/>
      <c r="AD23" s="131"/>
      <c r="AE23" s="131">
        <v>0</v>
      </c>
      <c r="AF23" s="131"/>
      <c r="AG23" s="131"/>
      <c r="AH23" s="131">
        <v>3</v>
      </c>
      <c r="AI23" s="131"/>
      <c r="AJ23" s="132"/>
    </row>
    <row r="24" spans="2:36" ht="16.5" customHeight="1" x14ac:dyDescent="0.15">
      <c r="B24" s="203"/>
      <c r="C24" s="198"/>
      <c r="D24" s="199"/>
      <c r="E24" s="198"/>
      <c r="F24" s="199"/>
      <c r="G24" s="8">
        <v>4</v>
      </c>
      <c r="H24" s="276"/>
      <c r="I24" s="27"/>
      <c r="J24" s="32"/>
      <c r="K24" s="133" t="s">
        <v>104</v>
      </c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4"/>
      <c r="AA24" s="261"/>
      <c r="AB24" s="131"/>
      <c r="AC24" s="131"/>
      <c r="AD24" s="131"/>
      <c r="AE24" s="131"/>
      <c r="AF24" s="131"/>
      <c r="AG24" s="131"/>
      <c r="AH24" s="131"/>
      <c r="AI24" s="131"/>
      <c r="AJ24" s="132"/>
    </row>
    <row r="25" spans="2:36" ht="16.5" customHeight="1" x14ac:dyDescent="0.15">
      <c r="B25" s="203"/>
      <c r="C25" s="198"/>
      <c r="D25" s="199"/>
      <c r="E25" s="200"/>
      <c r="F25" s="201"/>
      <c r="G25" s="8">
        <v>0</v>
      </c>
      <c r="H25" s="276"/>
      <c r="I25" s="25"/>
      <c r="J25" s="32"/>
      <c r="K25" s="135" t="s">
        <v>55</v>
      </c>
      <c r="L25" s="135"/>
      <c r="M25" s="135"/>
      <c r="N25" s="135"/>
      <c r="O25" s="76"/>
      <c r="P25" s="277"/>
      <c r="Q25" s="277"/>
      <c r="R25" s="277"/>
      <c r="S25" s="277"/>
      <c r="T25" s="277"/>
      <c r="U25" s="277"/>
      <c r="V25" s="277"/>
      <c r="W25" s="277"/>
      <c r="X25" s="277"/>
      <c r="Y25" s="278"/>
      <c r="AA25" s="261"/>
      <c r="AB25" s="131"/>
      <c r="AC25" s="131"/>
      <c r="AD25" s="131"/>
      <c r="AE25" s="131"/>
      <c r="AF25" s="131"/>
      <c r="AG25" s="131"/>
      <c r="AH25" s="131"/>
      <c r="AI25" s="131"/>
      <c r="AJ25" s="132"/>
    </row>
    <row r="26" spans="2:36" ht="16.5" customHeight="1" x14ac:dyDescent="0.15">
      <c r="B26" s="203"/>
      <c r="C26" s="198"/>
      <c r="D26" s="199"/>
      <c r="E26" s="116" t="s">
        <v>105</v>
      </c>
      <c r="F26" s="116"/>
      <c r="G26" s="8">
        <v>8</v>
      </c>
      <c r="H26" s="117">
        <f>W28</f>
        <v>0</v>
      </c>
      <c r="I26" s="9"/>
      <c r="J26" s="269"/>
      <c r="K26" s="270" t="s">
        <v>6</v>
      </c>
      <c r="L26" s="271">
        <v>65</v>
      </c>
      <c r="M26" s="271"/>
      <c r="N26" s="269"/>
      <c r="O26" s="269"/>
      <c r="P26" s="270" t="s">
        <v>7</v>
      </c>
      <c r="Q26" s="271">
        <v>65</v>
      </c>
      <c r="R26" s="271"/>
      <c r="S26" s="269"/>
      <c r="T26" s="269"/>
      <c r="U26" s="270" t="s">
        <v>8</v>
      </c>
      <c r="V26" s="271">
        <v>65</v>
      </c>
      <c r="W26" s="271"/>
      <c r="X26" s="12"/>
      <c r="Y26" s="13"/>
      <c r="AA26" s="101" t="s">
        <v>27</v>
      </c>
      <c r="AB26" s="87">
        <v>65</v>
      </c>
      <c r="AC26" s="87">
        <v>65</v>
      </c>
      <c r="AD26" s="87">
        <v>65</v>
      </c>
      <c r="AE26" s="87">
        <v>65</v>
      </c>
      <c r="AF26" s="87">
        <v>65</v>
      </c>
      <c r="AG26" s="87">
        <v>65</v>
      </c>
      <c r="AH26" s="87">
        <v>65</v>
      </c>
      <c r="AI26" s="87">
        <v>65</v>
      </c>
      <c r="AJ26" s="88">
        <v>65</v>
      </c>
    </row>
    <row r="27" spans="2:36" ht="16.5" customHeight="1" x14ac:dyDescent="0.15">
      <c r="B27" s="203"/>
      <c r="C27" s="198"/>
      <c r="D27" s="199"/>
      <c r="E27" s="116"/>
      <c r="F27" s="116"/>
      <c r="G27" s="47" t="s">
        <v>52</v>
      </c>
      <c r="H27" s="117"/>
      <c r="I27" s="15"/>
      <c r="J27" s="119" t="s">
        <v>10</v>
      </c>
      <c r="K27" s="119"/>
      <c r="L27" s="119"/>
      <c r="M27" s="119"/>
      <c r="N27" s="119"/>
      <c r="O27" s="119"/>
      <c r="P27" s="272">
        <f>ROUND((ROUNDDOWN(L26,1)+ROUNDDOWN(Q26,1)+ROUNDDOWN(V26,1))/3,1)</f>
        <v>65</v>
      </c>
      <c r="Q27" s="272"/>
      <c r="R27" s="272"/>
      <c r="S27" s="1" t="s">
        <v>11</v>
      </c>
      <c r="T27" s="273" t="s">
        <v>12</v>
      </c>
      <c r="U27" s="284"/>
      <c r="V27" s="284"/>
      <c r="W27" s="284"/>
      <c r="X27" s="284"/>
      <c r="Y27" s="285"/>
      <c r="AA27" s="102" t="s">
        <v>28</v>
      </c>
      <c r="AB27" s="158">
        <f>ROUND((ROUNDDOWN(AB26,1)+ROUNDDOWN(AC26,1)+ROUNDDOWN(AD26,1))/3,1)</f>
        <v>65</v>
      </c>
      <c r="AC27" s="159"/>
      <c r="AD27" s="160"/>
      <c r="AE27" s="161">
        <f>ROUND((AE26+AF26+AG26)/3,1)</f>
        <v>65</v>
      </c>
      <c r="AF27" s="161"/>
      <c r="AG27" s="161"/>
      <c r="AH27" s="161">
        <f>ROUND((AH26+AI26+AJ26)/3,1)</f>
        <v>65</v>
      </c>
      <c r="AI27" s="161"/>
      <c r="AJ27" s="162"/>
    </row>
    <row r="28" spans="2:36" ht="16.5" customHeight="1" x14ac:dyDescent="0.15">
      <c r="B28" s="203"/>
      <c r="C28" s="198"/>
      <c r="D28" s="199"/>
      <c r="E28" s="116"/>
      <c r="F28" s="116"/>
      <c r="G28" s="8">
        <v>0</v>
      </c>
      <c r="H28" s="117"/>
      <c r="I28" s="19"/>
      <c r="J28" s="121" t="str">
        <f>"（"&amp;FIXED(G26,1)&amp;"×（"&amp;FIXED(P27,1)&amp;"－70）÷15） ="</f>
        <v>（8.0×（65.0－70）÷15） =</v>
      </c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2">
        <f>IF(P27&gt;85,G26,IF(P27&lt;70,0,ROUND(G26*(P27-70)/15,1)))</f>
        <v>0</v>
      </c>
      <c r="X28" s="122"/>
      <c r="Y28" s="123"/>
      <c r="AA28" s="102" t="s">
        <v>29</v>
      </c>
      <c r="AB28" s="153">
        <f>IF(AB27&gt;80,G26,IF(AB27&lt;70,0,ROUND(G26*(AB27-70)/10,1)))</f>
        <v>0</v>
      </c>
      <c r="AC28" s="153"/>
      <c r="AD28" s="153"/>
      <c r="AE28" s="153">
        <f>IF(AE27&gt;80,G26,IF(AE27&lt;70,0,ROUND(G26*(AE27-70)/10,1)))</f>
        <v>0</v>
      </c>
      <c r="AF28" s="153"/>
      <c r="AG28" s="153"/>
      <c r="AH28" s="153">
        <f>IF(AH27&gt;80,G26,IF(AH27&lt;70,0,ROUND(G26*(AH27-70)/10,1)))</f>
        <v>0</v>
      </c>
      <c r="AI28" s="153"/>
      <c r="AJ28" s="154"/>
    </row>
    <row r="29" spans="2:36" ht="16.5" customHeight="1" x14ac:dyDescent="0.15">
      <c r="B29" s="203"/>
      <c r="C29" s="198"/>
      <c r="D29" s="199"/>
      <c r="E29" s="163" t="s">
        <v>106</v>
      </c>
      <c r="F29" s="163"/>
      <c r="G29" s="8">
        <v>3</v>
      </c>
      <c r="H29" s="126">
        <f>IF(I29=1,G29,IF(I29=2,G30,G31))</f>
        <v>0</v>
      </c>
      <c r="I29" s="20">
        <v>3</v>
      </c>
      <c r="J29" s="21"/>
      <c r="K29" s="150" t="s">
        <v>81</v>
      </c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1"/>
      <c r="AA29" s="164" t="s">
        <v>85</v>
      </c>
      <c r="AB29" s="236">
        <v>0</v>
      </c>
      <c r="AC29" s="237"/>
      <c r="AD29" s="238"/>
      <c r="AE29" s="245">
        <v>0</v>
      </c>
      <c r="AF29" s="245"/>
      <c r="AG29" s="245"/>
      <c r="AH29" s="245">
        <v>0</v>
      </c>
      <c r="AI29" s="245"/>
      <c r="AJ29" s="248"/>
    </row>
    <row r="30" spans="2:36" ht="16.5" customHeight="1" x14ac:dyDescent="0.15">
      <c r="B30" s="203"/>
      <c r="C30" s="198"/>
      <c r="D30" s="199"/>
      <c r="E30" s="163"/>
      <c r="F30" s="163"/>
      <c r="G30" s="8">
        <v>1.5</v>
      </c>
      <c r="H30" s="276"/>
      <c r="I30" s="22"/>
      <c r="J30" s="23"/>
      <c r="K30" s="148" t="s">
        <v>82</v>
      </c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9"/>
      <c r="AA30" s="165"/>
      <c r="AB30" s="239"/>
      <c r="AC30" s="240"/>
      <c r="AD30" s="241"/>
      <c r="AE30" s="246"/>
      <c r="AF30" s="246"/>
      <c r="AG30" s="246"/>
      <c r="AH30" s="246"/>
      <c r="AI30" s="246"/>
      <c r="AJ30" s="249"/>
    </row>
    <row r="31" spans="2:36" ht="16.5" customHeight="1" x14ac:dyDescent="0.15">
      <c r="B31" s="204"/>
      <c r="C31" s="200"/>
      <c r="D31" s="201"/>
      <c r="E31" s="163"/>
      <c r="F31" s="163"/>
      <c r="G31" s="8">
        <v>0</v>
      </c>
      <c r="H31" s="276"/>
      <c r="I31" s="22"/>
      <c r="J31" s="26"/>
      <c r="K31" s="135" t="s">
        <v>83</v>
      </c>
      <c r="L31" s="135"/>
      <c r="M31" s="135"/>
      <c r="N31" s="135"/>
      <c r="O31" s="135"/>
      <c r="P31" s="277"/>
      <c r="Q31" s="277"/>
      <c r="R31" s="277"/>
      <c r="S31" s="277"/>
      <c r="T31" s="277"/>
      <c r="U31" s="277"/>
      <c r="V31" s="277"/>
      <c r="W31" s="277"/>
      <c r="X31" s="277"/>
      <c r="Y31" s="278"/>
      <c r="AA31" s="166"/>
      <c r="AB31" s="242"/>
      <c r="AC31" s="243"/>
      <c r="AD31" s="244"/>
      <c r="AE31" s="247"/>
      <c r="AF31" s="247"/>
      <c r="AG31" s="247"/>
      <c r="AH31" s="247"/>
      <c r="AI31" s="247"/>
      <c r="AJ31" s="250"/>
    </row>
    <row r="32" spans="2:36" ht="16.5" customHeight="1" x14ac:dyDescent="0.15">
      <c r="B32" s="124" t="s">
        <v>30</v>
      </c>
      <c r="C32" s="125" t="s">
        <v>18</v>
      </c>
      <c r="D32" s="125"/>
      <c r="E32" s="192" t="s">
        <v>50</v>
      </c>
      <c r="F32" s="192"/>
      <c r="G32" s="8">
        <v>5</v>
      </c>
      <c r="H32" s="126">
        <f>IF(I32=1,G32,IF(I32=2,G33,G34))</f>
        <v>0</v>
      </c>
      <c r="I32" s="31">
        <v>3</v>
      </c>
      <c r="J32" s="32"/>
      <c r="K32" s="128" t="s">
        <v>107</v>
      </c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9"/>
      <c r="AA32" s="90" t="s">
        <v>31</v>
      </c>
      <c r="AB32" s="186">
        <f>AB21+AB23+AB28+AB29</f>
        <v>6</v>
      </c>
      <c r="AC32" s="187"/>
      <c r="AD32" s="188"/>
      <c r="AE32" s="182">
        <f>AE21+AE23+AE28+AE29</f>
        <v>0</v>
      </c>
      <c r="AF32" s="183"/>
      <c r="AG32" s="184"/>
      <c r="AH32" s="182">
        <f>AH21+AH23+AH28+AH29</f>
        <v>3</v>
      </c>
      <c r="AI32" s="183"/>
      <c r="AJ32" s="185"/>
    </row>
    <row r="33" spans="2:36" ht="16.5" customHeight="1" x14ac:dyDescent="0.15">
      <c r="B33" s="124"/>
      <c r="C33" s="125"/>
      <c r="D33" s="125"/>
      <c r="E33" s="192"/>
      <c r="F33" s="192"/>
      <c r="G33" s="8">
        <v>2.5</v>
      </c>
      <c r="H33" s="276"/>
      <c r="I33" s="27"/>
      <c r="J33" s="32"/>
      <c r="K33" s="133" t="s">
        <v>108</v>
      </c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4"/>
      <c r="AA33" s="82" t="s">
        <v>32</v>
      </c>
      <c r="AB33" s="91"/>
      <c r="AC33" s="91"/>
      <c r="AD33" s="91"/>
      <c r="AE33" s="91"/>
      <c r="AF33" s="91"/>
      <c r="AG33" s="91"/>
      <c r="AH33" s="91"/>
      <c r="AI33" s="91"/>
      <c r="AJ33" s="91"/>
    </row>
    <row r="34" spans="2:36" ht="16.5" customHeight="1" x14ac:dyDescent="0.15">
      <c r="B34" s="124"/>
      <c r="C34" s="125"/>
      <c r="D34" s="125"/>
      <c r="E34" s="192"/>
      <c r="F34" s="192"/>
      <c r="G34" s="8">
        <v>0</v>
      </c>
      <c r="H34" s="276"/>
      <c r="I34" s="33"/>
      <c r="J34" s="32"/>
      <c r="K34" s="135" t="s">
        <v>55</v>
      </c>
      <c r="L34" s="135"/>
      <c r="M34" s="135"/>
      <c r="N34" s="135"/>
      <c r="O34" s="109"/>
      <c r="P34" s="277"/>
      <c r="Q34" s="277"/>
      <c r="R34" s="277"/>
      <c r="S34" s="277"/>
      <c r="T34" s="277"/>
      <c r="U34" s="277"/>
      <c r="V34" s="277"/>
      <c r="W34" s="277"/>
      <c r="X34" s="277"/>
      <c r="Y34" s="278"/>
      <c r="AA34" s="92" t="s">
        <v>88</v>
      </c>
      <c r="AB34" s="82"/>
      <c r="AC34" s="82"/>
      <c r="AD34" s="82"/>
      <c r="AE34" s="82"/>
      <c r="AF34" s="82"/>
      <c r="AG34" s="82"/>
      <c r="AH34" s="82"/>
      <c r="AI34" s="82"/>
      <c r="AJ34" s="82"/>
    </row>
    <row r="35" spans="2:36" ht="16.5" customHeight="1" x14ac:dyDescent="0.15">
      <c r="B35" s="124"/>
      <c r="C35" s="125" t="s">
        <v>19</v>
      </c>
      <c r="D35" s="125"/>
      <c r="E35" s="163" t="s">
        <v>109</v>
      </c>
      <c r="F35" s="163"/>
      <c r="G35" s="8">
        <v>5</v>
      </c>
      <c r="H35" s="126">
        <f>W37</f>
        <v>0</v>
      </c>
      <c r="I35" s="33"/>
      <c r="J35" s="119" t="s">
        <v>20</v>
      </c>
      <c r="K35" s="119"/>
      <c r="L35" s="119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71"/>
      <c r="Y35" s="72"/>
      <c r="AA35" s="98"/>
      <c r="AB35" s="98"/>
      <c r="AC35" s="98"/>
      <c r="AD35" s="98"/>
      <c r="AE35" s="98"/>
      <c r="AF35" s="98"/>
      <c r="AG35" s="103"/>
      <c r="AH35" s="103"/>
      <c r="AI35" s="103"/>
      <c r="AJ35" s="103"/>
    </row>
    <row r="36" spans="2:36" ht="16.5" customHeight="1" x14ac:dyDescent="0.15">
      <c r="B36" s="124"/>
      <c r="C36" s="125"/>
      <c r="D36" s="125"/>
      <c r="E36" s="163"/>
      <c r="F36" s="163"/>
      <c r="G36" s="47" t="s">
        <v>52</v>
      </c>
      <c r="H36" s="138"/>
      <c r="I36" s="27"/>
      <c r="J36" s="119" t="s">
        <v>23</v>
      </c>
      <c r="K36" s="119"/>
      <c r="L36" s="119"/>
      <c r="M36" s="119"/>
      <c r="N36" s="119"/>
      <c r="O36" s="281">
        <v>25</v>
      </c>
      <c r="P36" s="281"/>
      <c r="Q36" s="1" t="s">
        <v>22</v>
      </c>
      <c r="T36" s="282"/>
      <c r="U36" s="282"/>
      <c r="V36" s="282"/>
      <c r="W36" s="282"/>
      <c r="X36" s="282"/>
      <c r="Y36" s="283"/>
    </row>
    <row r="37" spans="2:36" ht="16.5" customHeight="1" x14ac:dyDescent="0.15">
      <c r="B37" s="124"/>
      <c r="C37" s="125"/>
      <c r="D37" s="125"/>
      <c r="E37" s="163"/>
      <c r="F37" s="163"/>
      <c r="G37" s="8">
        <v>0</v>
      </c>
      <c r="H37" s="139"/>
      <c r="I37" s="19"/>
      <c r="J37" s="155" t="str">
        <f>IF(O36&lt;=25,"25単位以下　＝","（"&amp;FIXED(G35,1)&amp;"×（"&amp;FIXED(O36,1)&amp;"－25）÷25）） =")</f>
        <v>25単位以下　＝</v>
      </c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22">
        <f>IF(O36&gt;50,G35,IF(O36&lt;25,0,ROUND(G35*(O36-25)/25,1)))</f>
        <v>0</v>
      </c>
      <c r="X37" s="122"/>
      <c r="Y37" s="123"/>
    </row>
    <row r="38" spans="2:36" ht="16.5" customHeight="1" x14ac:dyDescent="0.15">
      <c r="B38" s="189" t="s">
        <v>62</v>
      </c>
      <c r="C38" s="190"/>
      <c r="D38" s="190"/>
      <c r="E38" s="190"/>
      <c r="F38" s="191"/>
      <c r="G38" s="8">
        <f>G35+G32+G29+G26+G23+G20+G17+G14+G11+G8</f>
        <v>40</v>
      </c>
      <c r="H38" s="63">
        <f>SUM(H8:H37)</f>
        <v>0</v>
      </c>
      <c r="I38" s="34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6"/>
    </row>
    <row r="39" spans="2:36" ht="16.5" customHeight="1" x14ac:dyDescent="0.15"/>
    <row r="40" spans="2:36" ht="16.5" customHeight="1" x14ac:dyDescent="0.15"/>
    <row r="41" spans="2:36" ht="18" customHeight="1" x14ac:dyDescent="0.15"/>
    <row r="44" spans="2:36" ht="13.5" x14ac:dyDescent="0.15">
      <c r="C44" t="s">
        <v>33</v>
      </c>
      <c r="D44" s="37" t="s">
        <v>36</v>
      </c>
      <c r="E44" s="37"/>
      <c r="F44" s="37"/>
    </row>
    <row r="45" spans="2:36" ht="13.5" x14ac:dyDescent="0.15">
      <c r="C45"/>
      <c r="D45" s="75" t="s">
        <v>66</v>
      </c>
      <c r="E45" s="37"/>
      <c r="F45" s="37"/>
    </row>
    <row r="46" spans="2:36" ht="13.5" x14ac:dyDescent="0.15">
      <c r="C46"/>
      <c r="D46" s="37" t="s">
        <v>34</v>
      </c>
      <c r="E46" s="37"/>
      <c r="F46" s="37"/>
    </row>
    <row r="47" spans="2:36" ht="13.5" x14ac:dyDescent="0.15">
      <c r="C47"/>
      <c r="D47" s="75" t="s">
        <v>67</v>
      </c>
      <c r="E47" s="37"/>
      <c r="F47" s="37"/>
    </row>
    <row r="48" spans="2:36" ht="13.5" x14ac:dyDescent="0.15">
      <c r="C48"/>
      <c r="D48" s="37" t="s">
        <v>37</v>
      </c>
      <c r="E48" s="37"/>
      <c r="F48" s="37"/>
    </row>
    <row r="49" spans="3:6" ht="13.5" x14ac:dyDescent="0.15">
      <c r="C49"/>
      <c r="D49" t="s">
        <v>38</v>
      </c>
      <c r="E49" s="37"/>
      <c r="F49" s="37"/>
    </row>
    <row r="50" spans="3:6" ht="13.5" x14ac:dyDescent="0.15">
      <c r="C50"/>
      <c r="D50" s="37" t="s">
        <v>39</v>
      </c>
      <c r="E50" s="37"/>
      <c r="F50" s="37"/>
    </row>
    <row r="51" spans="3:6" ht="13.5" x14ac:dyDescent="0.15">
      <c r="C51"/>
      <c r="D51" t="s">
        <v>40</v>
      </c>
      <c r="E51" s="37"/>
      <c r="F51" s="37"/>
    </row>
    <row r="52" spans="3:6" ht="13.5" x14ac:dyDescent="0.15">
      <c r="C52"/>
      <c r="D52" s="37" t="s">
        <v>41</v>
      </c>
      <c r="E52" s="37"/>
      <c r="F52" s="37"/>
    </row>
    <row r="53" spans="3:6" ht="13.5" x14ac:dyDescent="0.15">
      <c r="C53"/>
      <c r="D53" s="75" t="s">
        <v>84</v>
      </c>
      <c r="E53" s="37"/>
      <c r="F53" s="37"/>
    </row>
    <row r="54" spans="3:6" ht="13.5" x14ac:dyDescent="0.15">
      <c r="C54"/>
      <c r="D54" s="37" t="s">
        <v>42</v>
      </c>
      <c r="E54" s="37"/>
      <c r="F54" s="37"/>
    </row>
    <row r="55" spans="3:6" ht="13.5" x14ac:dyDescent="0.15">
      <c r="C55"/>
      <c r="D55" s="37" t="s">
        <v>43</v>
      </c>
      <c r="E55" s="37"/>
      <c r="F55"/>
    </row>
    <row r="56" spans="3:6" ht="13.5" x14ac:dyDescent="0.15">
      <c r="C56"/>
      <c r="D56" s="37" t="s">
        <v>44</v>
      </c>
      <c r="E56" s="37"/>
      <c r="F56"/>
    </row>
    <row r="57" spans="3:6" ht="13.5" x14ac:dyDescent="0.15">
      <c r="C57"/>
      <c r="D57" s="37" t="s">
        <v>45</v>
      </c>
      <c r="E57" s="37"/>
      <c r="F57" s="37"/>
    </row>
    <row r="58" spans="3:6" ht="13.5" x14ac:dyDescent="0.15">
      <c r="C58"/>
      <c r="D58" s="37" t="s">
        <v>35</v>
      </c>
      <c r="E58" s="37"/>
      <c r="F58" s="37"/>
    </row>
    <row r="59" spans="3:6" ht="13.5" x14ac:dyDescent="0.15">
      <c r="C59"/>
      <c r="D59" s="38" t="s">
        <v>46</v>
      </c>
      <c r="E59"/>
      <c r="F59" s="38"/>
    </row>
    <row r="60" spans="3:6" ht="13.5" x14ac:dyDescent="0.15">
      <c r="C60"/>
      <c r="D60" s="37" t="s">
        <v>47</v>
      </c>
      <c r="E60"/>
    </row>
    <row r="61" spans="3:6" ht="13.5" x14ac:dyDescent="0.15">
      <c r="C61"/>
      <c r="D61" s="37" t="s">
        <v>48</v>
      </c>
      <c r="E61" s="37"/>
    </row>
    <row r="62" spans="3:6" ht="13.5" x14ac:dyDescent="0.15">
      <c r="D62" s="37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114">
    <mergeCell ref="AB16:AD16"/>
    <mergeCell ref="AE16:AG16"/>
    <mergeCell ref="C23:D31"/>
    <mergeCell ref="K16:M16"/>
    <mergeCell ref="K29:Y29"/>
    <mergeCell ref="K30:Y30"/>
    <mergeCell ref="K31:O31"/>
    <mergeCell ref="K33:Y33"/>
    <mergeCell ref="B20:B31"/>
    <mergeCell ref="J22:V22"/>
    <mergeCell ref="J27:O27"/>
    <mergeCell ref="P27:R27"/>
    <mergeCell ref="U27:Y27"/>
    <mergeCell ref="E23:F25"/>
    <mergeCell ref="H23:H25"/>
    <mergeCell ref="C17:D19"/>
    <mergeCell ref="E17:F19"/>
    <mergeCell ref="H17:H19"/>
    <mergeCell ref="K17:Y17"/>
    <mergeCell ref="K18:Y18"/>
    <mergeCell ref="K19:Y19"/>
    <mergeCell ref="B8:B19"/>
    <mergeCell ref="L2:Y4"/>
    <mergeCell ref="J5:Y5"/>
    <mergeCell ref="C7:F7"/>
    <mergeCell ref="I7:Y7"/>
    <mergeCell ref="E8:F10"/>
    <mergeCell ref="H8:H10"/>
    <mergeCell ref="L8:M8"/>
    <mergeCell ref="E11:F13"/>
    <mergeCell ref="H11:H13"/>
    <mergeCell ref="K11:Y11"/>
    <mergeCell ref="K12:Y12"/>
    <mergeCell ref="P13:Y13"/>
    <mergeCell ref="Q8:R8"/>
    <mergeCell ref="V8:W8"/>
    <mergeCell ref="J9:O9"/>
    <mergeCell ref="P9:R9"/>
    <mergeCell ref="J10:V10"/>
    <mergeCell ref="W10:Y10"/>
    <mergeCell ref="C8:D13"/>
    <mergeCell ref="K13:O13"/>
    <mergeCell ref="AH16:AJ16"/>
    <mergeCell ref="C20:D22"/>
    <mergeCell ref="E20:F22"/>
    <mergeCell ref="H20:H22"/>
    <mergeCell ref="J20:L20"/>
    <mergeCell ref="M20:W20"/>
    <mergeCell ref="AB20:AC20"/>
    <mergeCell ref="AE20:AF20"/>
    <mergeCell ref="C14:D16"/>
    <mergeCell ref="E14:F16"/>
    <mergeCell ref="H14:H16"/>
    <mergeCell ref="K14:Y14"/>
    <mergeCell ref="K15:Y15"/>
    <mergeCell ref="AH20:AI20"/>
    <mergeCell ref="J21:N21"/>
    <mergeCell ref="O21:P21"/>
    <mergeCell ref="AA21:AA22"/>
    <mergeCell ref="AB21:AD22"/>
    <mergeCell ref="AE21:AG22"/>
    <mergeCell ref="AH21:AJ22"/>
    <mergeCell ref="W22:Y22"/>
    <mergeCell ref="AB19:AD19"/>
    <mergeCell ref="AE19:AG19"/>
    <mergeCell ref="AH19:AJ19"/>
    <mergeCell ref="AB23:AD25"/>
    <mergeCell ref="AE23:AG25"/>
    <mergeCell ref="AH23:AJ25"/>
    <mergeCell ref="K24:Y24"/>
    <mergeCell ref="K25:N25"/>
    <mergeCell ref="P25:Y25"/>
    <mergeCell ref="K23:Y23"/>
    <mergeCell ref="AA23:AA25"/>
    <mergeCell ref="L26:M26"/>
    <mergeCell ref="Q26:R26"/>
    <mergeCell ref="V26:W26"/>
    <mergeCell ref="AB32:AD32"/>
    <mergeCell ref="J28:V28"/>
    <mergeCell ref="W28:Y28"/>
    <mergeCell ref="AB28:AD28"/>
    <mergeCell ref="AE28:AG28"/>
    <mergeCell ref="AH28:AJ28"/>
    <mergeCell ref="E29:F31"/>
    <mergeCell ref="H29:H31"/>
    <mergeCell ref="AA29:AA31"/>
    <mergeCell ref="E26:F28"/>
    <mergeCell ref="H26:H28"/>
    <mergeCell ref="AB29:AD31"/>
    <mergeCell ref="AE29:AG31"/>
    <mergeCell ref="AH29:AJ31"/>
    <mergeCell ref="P31:Y31"/>
    <mergeCell ref="AE32:AG32"/>
    <mergeCell ref="AH32:AJ32"/>
    <mergeCell ref="AB27:AD27"/>
    <mergeCell ref="AE27:AG27"/>
    <mergeCell ref="AH27:AJ27"/>
    <mergeCell ref="B38:F38"/>
    <mergeCell ref="C35:D37"/>
    <mergeCell ref="E35:F37"/>
    <mergeCell ref="H35:H37"/>
    <mergeCell ref="C32:D34"/>
    <mergeCell ref="E32:F34"/>
    <mergeCell ref="H32:H34"/>
    <mergeCell ref="K32:Y32"/>
    <mergeCell ref="K34:N34"/>
    <mergeCell ref="J37:V37"/>
    <mergeCell ref="W37:Y37"/>
    <mergeCell ref="J35:L35"/>
    <mergeCell ref="M35:W35"/>
    <mergeCell ref="J36:N36"/>
    <mergeCell ref="O36:P36"/>
    <mergeCell ref="B32:B37"/>
    <mergeCell ref="P34:Y34"/>
  </mergeCells>
  <phoneticPr fontId="3"/>
  <conditionalFormatting sqref="AB16:AJ17">
    <cfRule type="expression" dxfId="2" priority="2" stopIfTrue="1">
      <formula>#REF!&lt;$Z$50</formula>
    </cfRule>
  </conditionalFormatting>
  <conditionalFormatting sqref="AB19:AJ19">
    <cfRule type="expression" dxfId="1" priority="1" stopIfTrue="1">
      <formula>#REF!&lt;$Z$50</formula>
    </cfRule>
  </conditionalFormatting>
  <conditionalFormatting sqref="AD20:AJ20 AB20:AB21 AE21 AH21 AB23 AE23 AH23 AB26:AJ26 AB28 AE28 AH28 AB32 AE32 AH32">
    <cfRule type="expression" dxfId="0" priority="3" stopIfTrue="1">
      <formula>#REF!&lt;$Z$46</formula>
    </cfRule>
  </conditionalFormatting>
  <dataValidations count="5">
    <dataValidation type="custom" allowBlank="1" showInputMessage="1" showErrorMessage="1" prompt="少数第１位まで入力_x000a_成績点がない場合「65」を入力" sqref="V26:W26 AB26:AJ26 L8:M8 V8:W8 Q8:R8 L26:M26 Q26:R26" xr:uid="{00000000-0002-0000-0300-000000000000}">
      <formula1>L8-ROUNDDOWN(L8,1)=0</formula1>
    </dataValidation>
    <dataValidation type="custom" allowBlank="1" showInputMessage="1" showErrorMessage="1" prompt="少数第１位まで入力" sqref="O21:P21 O36:P36" xr:uid="{00000000-0002-0000-0300-000001000000}">
      <formula1>O21-ROUNDDOWN(O21,1)=0</formula1>
    </dataValidation>
    <dataValidation type="list" allowBlank="1" showInputMessage="1" showErrorMessage="1" sqref="AB23:AJ25" xr:uid="{00000000-0002-0000-0300-000002000000}">
      <formula1>"６,３,０"</formula1>
    </dataValidation>
    <dataValidation type="list" allowBlank="1" showInputMessage="1" sqref="M20:W20 M35:W35" xr:uid="{00000000-0002-0000-0300-000004000000}">
      <formula1>$D$44:$D$59</formula1>
    </dataValidation>
    <dataValidation type="list" allowBlank="1" showInputMessage="1" showErrorMessage="1" sqref="AB29:AJ31" xr:uid="{2FD83861-779E-42D2-8423-2AB73F252A67}">
      <formula1>"３,1.5,０"</formula1>
    </dataValidation>
  </dataValidations>
  <printOptions horizontalCentered="1"/>
  <pageMargins left="0.78740157480314965" right="0.19685039370078741" top="0.39370078740157483" bottom="0.19685039370078741" header="0.51181102362204722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0</xdr:rowOff>
                  </from>
                  <to>
                    <xdr:col>10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0</xdr:rowOff>
                  </from>
                  <to>
                    <xdr:col>10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0</xdr:rowOff>
                  </from>
                  <to>
                    <xdr:col>10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25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0</xdr:rowOff>
                  </from>
                  <to>
                    <xdr:col>10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0</xdr:rowOff>
                  </from>
                  <to>
                    <xdr:col>10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0</xdr:rowOff>
                  </from>
                  <to>
                    <xdr:col>10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Group Box 8">
              <controlPr defaultSize="0" autoFill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Group Box 12">
              <controlPr defaultSize="0" autoFill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25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Option Button 13">
              <controlPr defaultSize="0" autoFill="0" autoLine="0" autoPict="0">
                <anchor moveWithCells="1">
                  <from>
                    <xdr:col>8</xdr:col>
                    <xdr:colOff>104775</xdr:colOff>
                    <xdr:row>22</xdr:row>
                    <xdr:rowOff>0</xdr:rowOff>
                  </from>
                  <to>
                    <xdr:col>10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Option Button 14">
              <controlPr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0</xdr:rowOff>
                  </from>
                  <to>
                    <xdr:col>10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Option Button 15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0</xdr:rowOff>
                  </from>
                  <to>
                    <xdr:col>10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Group Box 16">
              <controlPr defaultSize="0" autoFill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25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Option Button 17">
              <controlPr defaultSize="0" autoFill="0" autoLine="0" autoPict="0">
                <anchor moveWithCells="1">
                  <from>
                    <xdr:col>8</xdr:col>
                    <xdr:colOff>104775</xdr:colOff>
                    <xdr:row>28</xdr:row>
                    <xdr:rowOff>0</xdr:rowOff>
                  </from>
                  <to>
                    <xdr:col>10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Option Button 18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0</xdr:rowOff>
                  </from>
                  <to>
                    <xdr:col>10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9" name="Option Button 20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0</xdr:rowOff>
                  </from>
                  <to>
                    <xdr:col>10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0" name="Group Box 24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1" name="Group Box 29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25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2" name="Group Box 30">
              <controlPr defaultSize="0" autoFill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25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3" name="Option Button 37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0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4" name="Option Button 38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0</xdr:rowOff>
                  </from>
                  <to>
                    <xdr:col>10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5" name="Option Button 39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0</xdr:rowOff>
                  </from>
                  <to>
                    <xdr:col>10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6" name="Group Box 40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7" name="Group Box 44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8" name="Option Button 45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0</xdr:rowOff>
                  </from>
                  <to>
                    <xdr:col>10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9" name="Option Button 46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0</xdr:rowOff>
                  </from>
                  <to>
                    <xdr:col>10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0" name="Option Button 47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0</xdr:rowOff>
                  </from>
                  <to>
                    <xdr:col>10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標準型2-1</vt:lpstr>
      <vt:lpstr>簡易型2-2</vt:lpstr>
      <vt:lpstr>特別簡易型2-3</vt:lpstr>
      <vt:lpstr>特別簡易型2-4</vt:lpstr>
      <vt:lpstr>'簡易型2-2'!Print_Area</vt:lpstr>
      <vt:lpstr>'特別簡易型2-3'!Print_Area</vt:lpstr>
      <vt:lpstr>'特別簡易型2-4'!Print_Area</vt:lpstr>
      <vt:lpstr>'標準型2-1'!Print_Area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平 拓洋</cp:lastModifiedBy>
  <cp:lastPrinted>2017-02-13T04:47:57Z</cp:lastPrinted>
  <dcterms:created xsi:type="dcterms:W3CDTF">2013-02-01T09:56:49Z</dcterms:created>
  <dcterms:modified xsi:type="dcterms:W3CDTF">2025-06-17T05:53:00Z</dcterms:modified>
</cp:coreProperties>
</file>