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保全課\02_施設係\フォルダ構成（案）\R07年度\02工事\03_広島高速５号線及び４号線トンネル換気設備その他工事_（設計中）\01発注資料\11公告\"/>
    </mc:Choice>
  </mc:AlternateContent>
  <xr:revisionPtr revIDLastSave="0" documentId="13_ncr:1_{99A10BB8-CC9E-456D-8F67-5ED1B6863E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運用別紙６　簡易型9-4" sheetId="3" r:id="rId1"/>
  </sheets>
  <externalReferences>
    <externalReference r:id="rId2"/>
  </externalReferences>
  <definedNames>
    <definedName name="_xlnm._FilterDatabase" localSheetId="0" hidden="1">'運用別紙６　簡易型9-4'!#REF!</definedName>
    <definedName name="_xlnm.Print_Area" localSheetId="0">'運用別紙６　簡易型9-4'!$A$1:$X$32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簡易型9-4'!#REF!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8" i="3" l="1"/>
  <c r="F32" i="3"/>
  <c r="G23" i="3"/>
  <c r="AG30" i="3" l="1"/>
  <c r="AD30" i="3"/>
  <c r="AA30" i="3"/>
  <c r="V31" i="3"/>
  <c r="G29" i="3" s="1"/>
  <c r="I31" i="3"/>
  <c r="AG31" i="3"/>
  <c r="AD31" i="3"/>
  <c r="AA31" i="3"/>
  <c r="G26" i="3"/>
  <c r="G20" i="3"/>
  <c r="G17" i="3"/>
  <c r="AG15" i="3"/>
  <c r="AG16" i="3"/>
  <c r="AD15" i="3"/>
  <c r="AD16" i="3"/>
  <c r="AA15" i="3"/>
  <c r="AA16" i="3" s="1"/>
  <c r="O15" i="3"/>
  <c r="V16" i="3" s="1"/>
  <c r="G14" i="3" s="1"/>
  <c r="O12" i="3"/>
  <c r="V13" i="3" s="1"/>
  <c r="G11" i="3" s="1"/>
  <c r="I16" i="3" l="1"/>
  <c r="I13" i="3"/>
  <c r="AA32" i="3"/>
  <c r="AD32" i="3"/>
  <c r="AG32" i="3"/>
  <c r="G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<sst xmlns="http://schemas.openxmlformats.org/spreadsheetml/2006/main" count="69" uniqueCount="57">
  <si>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</si>
  <si>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</si>
  <si>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</si>
  <si>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</si>
  <si>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</si>
  <si>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</si>
  <si>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</si>
  <si>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</si>
  <si>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</si>
  <si>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</si>
  <si>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</si>
  <si>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</si>
  <si>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</si>
  <si>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</si>
  <si>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</si>
  <si>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</si>
  <si>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</si>
  <si>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</si>
  <si>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</si>
  <si>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</si>
  <si>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</si>
  <si>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</si>
  <si>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</si>
  <si>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</si>
  <si>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</si>
  <si>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</si>
  <si>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</si>
  <si>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</si>
  <si>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</si>
  <si>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</si>
  <si>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</si>
  <si>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</si>
  <si>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</si>
  <si>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</si>
  <si>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</si>
  <si>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</si>
  <si>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</si>
  <si>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</si>
  <si>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</si>
  <si>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</si>
  <si>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</si>
  <si>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</si>
  <si>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</si>
  <si>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</si>
  <si>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</si>
  <si>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</si>
  <si>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</si>
  <si>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r>
      <t>※</t>
    </r>
    <r>
      <rPr>
        <sz val="12"/>
        <color rgb="FFFF0000"/>
        <rFont val="HG丸ｺﾞｼｯｸM-PRO"/>
        <family val="3"/>
        <charset val="128"/>
      </rPr>
      <t>技術者の保有専門資格を評価し、ヒアリングを実施しない場合</t>
    </r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</si>
  <si>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</si>
  <si>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様式９ー４　用</t>
    <rPh sb="0" eb="2">
      <t>ヨウシキ</t>
    </rPh>
    <rPh sb="6" eb="7">
      <t>ヨウ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</si>
  <si>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</si>
  <si>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令和5年度以降の電気通信工事における優良工事施工団体表彰の有無</t>
    <phoneticPr fontId="2"/>
  </si>
  <si>
    <t>令和4年度以降の同種工事における工事成績評定点の3件の平均点</t>
    <rPh sb="0" eb="2">
      <t>レイワ</t>
    </rPh>
    <rPh sb="3" eb="5">
      <t>ネンド</t>
    </rPh>
    <rPh sb="5" eb="7">
      <t>イコウ</t>
    </rPh>
    <rPh sb="8" eb="10">
      <t>ドウシュ</t>
    </rPh>
    <rPh sb="10" eb="12">
      <t>コウジ</t>
    </rPh>
    <rPh sb="16" eb="18">
      <t>コウジ</t>
    </rPh>
    <rPh sb="18" eb="20">
      <t>セイセキ</t>
    </rPh>
    <rPh sb="20" eb="22">
      <t>ヒョウテイ</t>
    </rPh>
    <rPh sb="22" eb="23">
      <t>テン</t>
    </rPh>
    <rPh sb="25" eb="26">
      <t>ケン</t>
    </rPh>
    <rPh sb="27" eb="30">
      <t>ヘイキンテン</t>
    </rPh>
    <phoneticPr fontId="2"/>
  </si>
  <si>
    <t>平成29年度以降の電気通信工事における主任(監理)技術者又は現場代理人としての工事成績評定点の3件の平均点</t>
    <phoneticPr fontId="2"/>
  </si>
  <si>
    <t>令和3年度以降に電気通信工事における主任（監理）技術者又は現場代理人としての優秀建設技術者表彰等の有無</t>
    <phoneticPr fontId="2"/>
  </si>
  <si>
    <t>令和2年度以降の同種工事における従事役職</t>
    <rPh sb="0" eb="2">
      <t>レイワ</t>
    </rPh>
    <phoneticPr fontId="2"/>
  </si>
  <si>
    <t>継続教育（ＣＰＤ）の取組み
（令和6年度の学習実績）</t>
    <rPh sb="0" eb="2">
      <t>ケイゾク</t>
    </rPh>
    <rPh sb="2" eb="4">
      <t>キョウイク</t>
    </rPh>
    <rPh sb="10" eb="12">
      <t>トリクミ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</si>
</sst>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H$23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99060</xdr:colOff>
      <xdr:row>28</xdr:row>
      <xdr:rowOff>30480</xdr:rowOff>
    </xdr:from>
    <xdr:to>
      <xdr:col>10</xdr:col>
      <xdr:colOff>7620</xdr:colOff>
      <xdr:row>28</xdr:row>
      <xdr:rowOff>175260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9660" y="5638800"/>
          <a:ext cx="342900" cy="14478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tabSelected="1" view="pageBreakPreview" zoomScaleNormal="100" zoomScaleSheetLayoutView="100" workbookViewId="0">
      <selection activeCell="B23" sqref="B23:E25"/>
    </sheetView>
  </sheetViews>
  <sheetFormatPr defaultColWidth="9" defaultRowHeight="11.2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>
      <c r="A2" s="26" t="s">
        <v>49</v>
      </c>
      <c r="B2" s="27"/>
      <c r="C2" s="27"/>
      <c r="D2" s="27"/>
      <c r="E2" s="27"/>
      <c r="K2" s="128" t="s">
        <v>23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35" ht="27" customHeight="1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35" ht="18.75" customHeight="1">
      <c r="A4" s="24"/>
      <c r="B4" s="24"/>
      <c r="C4" s="24"/>
      <c r="J4" s="52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35" ht="19.5" customHeight="1">
      <c r="A5" s="25"/>
      <c r="B5" s="25"/>
      <c r="C5" s="25"/>
      <c r="D5" s="3"/>
      <c r="E5" s="3"/>
      <c r="G5" s="50"/>
      <c r="H5" s="51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35" ht="18.75" customHeight="1">
      <c r="B6" s="58" t="s">
        <v>47</v>
      </c>
    </row>
    <row r="7" spans="1:35" s="6" customFormat="1" ht="37.5" customHeight="1">
      <c r="A7" s="4" t="s">
        <v>0</v>
      </c>
      <c r="B7" s="130" t="s">
        <v>1</v>
      </c>
      <c r="C7" s="130"/>
      <c r="D7" s="130"/>
      <c r="E7" s="130"/>
      <c r="F7" s="5" t="s">
        <v>2</v>
      </c>
      <c r="G7" s="49" t="s">
        <v>22</v>
      </c>
      <c r="H7" s="131" t="s">
        <v>3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/>
      <c r="Z7" s="7"/>
      <c r="AA7" s="7"/>
      <c r="AB7" s="7"/>
      <c r="AC7" s="7"/>
      <c r="AD7" s="7"/>
      <c r="AE7" s="7"/>
    </row>
    <row r="8" spans="1:35" ht="16.5" customHeight="1">
      <c r="A8" s="134" t="s">
        <v>44</v>
      </c>
      <c r="B8" s="73" t="s">
        <v>51</v>
      </c>
      <c r="C8" s="74"/>
      <c r="D8" s="74"/>
      <c r="E8" s="75"/>
      <c r="F8" s="8">
        <v>4</v>
      </c>
      <c r="G8" s="82">
        <f>IF(H8=6,F8,IF(H8=7,F9,F10))</f>
        <v>0</v>
      </c>
      <c r="H8" s="32">
        <v>3</v>
      </c>
      <c r="I8" s="11"/>
      <c r="J8" s="106" t="s">
        <v>45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35" ht="16.5" customHeight="1">
      <c r="A9" s="135"/>
      <c r="B9" s="76"/>
      <c r="C9" s="77"/>
      <c r="D9" s="77"/>
      <c r="E9" s="78"/>
      <c r="F9" s="8">
        <v>2</v>
      </c>
      <c r="G9" s="105"/>
      <c r="H9" s="33"/>
      <c r="I9" s="12"/>
      <c r="J9" s="108" t="s">
        <v>46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</row>
    <row r="10" spans="1:35" ht="16.5" customHeight="1">
      <c r="A10" s="135"/>
      <c r="B10" s="79"/>
      <c r="C10" s="80"/>
      <c r="D10" s="80"/>
      <c r="E10" s="81"/>
      <c r="F10" s="8">
        <v>0</v>
      </c>
      <c r="G10" s="105"/>
      <c r="H10" s="34"/>
      <c r="I10" s="13"/>
      <c r="J10" s="96" t="s">
        <v>25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35" ht="16.5" customHeight="1">
      <c r="A11" s="135"/>
      <c r="B11" s="73" t="s">
        <v>52</v>
      </c>
      <c r="C11" s="74"/>
      <c r="D11" s="74"/>
      <c r="E11" s="75"/>
      <c r="F11" s="8">
        <v>4</v>
      </c>
      <c r="G11" s="82">
        <f>IF(V13&gt;F11,F11,V13)</f>
        <v>0</v>
      </c>
      <c r="H11" s="39"/>
      <c r="I11" s="41"/>
      <c r="J11" s="53" t="s">
        <v>4</v>
      </c>
      <c r="K11" s="117">
        <v>65</v>
      </c>
      <c r="L11" s="117"/>
      <c r="M11" s="41"/>
      <c r="N11" s="41"/>
      <c r="O11" s="53" t="s">
        <v>5</v>
      </c>
      <c r="P11" s="117">
        <v>65</v>
      </c>
      <c r="Q11" s="117"/>
      <c r="R11" s="41"/>
      <c r="S11" s="41"/>
      <c r="T11" s="53" t="s">
        <v>6</v>
      </c>
      <c r="U11" s="117">
        <v>65</v>
      </c>
      <c r="V11" s="117"/>
      <c r="W11" s="9"/>
      <c r="X11" s="10"/>
    </row>
    <row r="12" spans="1:35" ht="16.5" customHeight="1">
      <c r="A12" s="135"/>
      <c r="B12" s="76"/>
      <c r="C12" s="77"/>
      <c r="D12" s="77"/>
      <c r="E12" s="78"/>
      <c r="F12" s="31" t="s">
        <v>19</v>
      </c>
      <c r="G12" s="83"/>
      <c r="H12" s="40"/>
      <c r="I12" s="69" t="s">
        <v>7</v>
      </c>
      <c r="J12" s="69"/>
      <c r="K12" s="69"/>
      <c r="L12" s="69"/>
      <c r="M12" s="69"/>
      <c r="N12" s="69"/>
      <c r="O12" s="119">
        <f>ROUND((ROUNDDOWN(K11,1)+ROUNDDOWN(P11,1)+ROUNDDOWN(U11,1))/3,1)</f>
        <v>65</v>
      </c>
      <c r="P12" s="119"/>
      <c r="Q12" s="119"/>
      <c r="R12" s="1" t="s">
        <v>8</v>
      </c>
      <c r="S12" s="16" t="s">
        <v>18</v>
      </c>
      <c r="T12" s="120"/>
      <c r="U12" s="120"/>
      <c r="V12" s="120"/>
      <c r="W12" s="120"/>
      <c r="X12" s="121"/>
      <c r="Z12" s="2" t="s">
        <v>39</v>
      </c>
      <c r="AF12" s="2"/>
      <c r="AG12" s="2"/>
      <c r="AH12" s="2"/>
      <c r="AI12" s="2"/>
    </row>
    <row r="13" spans="1:35" ht="16.5" customHeight="1">
      <c r="A13" s="136"/>
      <c r="B13" s="79"/>
      <c r="C13" s="80"/>
      <c r="D13" s="80"/>
      <c r="E13" s="81"/>
      <c r="F13" s="8">
        <v>0</v>
      </c>
      <c r="G13" s="84"/>
      <c r="H13" s="37"/>
      <c r="I13" s="127" t="str">
        <f>"（"&amp;FIXED(F11,1)&amp;"×（"&amp;FIXED(O12,1)&amp;"－70）÷10） ="</f>
        <v>（4.0×（65.0－70）÷10） =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87">
        <f>IF(O12&lt;70,0,ROUND(F11*(O12-70)/10,2))</f>
        <v>0</v>
      </c>
      <c r="W13" s="87"/>
      <c r="X13" s="88"/>
      <c r="Z13" s="5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15"/>
    </row>
    <row r="14" spans="1:35" ht="16.5" customHeight="1">
      <c r="A14" s="116" t="s">
        <v>50</v>
      </c>
      <c r="B14" s="73" t="s">
        <v>53</v>
      </c>
      <c r="C14" s="74"/>
      <c r="D14" s="74"/>
      <c r="E14" s="75"/>
      <c r="F14" s="8">
        <v>5</v>
      </c>
      <c r="G14" s="82">
        <f>IF(V16&gt;F14,F14,V16)</f>
        <v>0</v>
      </c>
      <c r="H14" s="39"/>
      <c r="I14" s="41"/>
      <c r="J14" s="53" t="s">
        <v>4</v>
      </c>
      <c r="K14" s="117">
        <v>65</v>
      </c>
      <c r="L14" s="117"/>
      <c r="M14" s="41"/>
      <c r="N14" s="41"/>
      <c r="O14" s="53" t="s">
        <v>5</v>
      </c>
      <c r="P14" s="117">
        <v>65</v>
      </c>
      <c r="Q14" s="117"/>
      <c r="R14" s="41"/>
      <c r="S14" s="41"/>
      <c r="T14" s="53" t="s">
        <v>6</v>
      </c>
      <c r="U14" s="117">
        <v>65</v>
      </c>
      <c r="V14" s="117"/>
      <c r="W14" s="9"/>
      <c r="X14" s="10"/>
      <c r="Z14" s="118" t="s">
        <v>35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>
      <c r="A15" s="116"/>
      <c r="B15" s="76"/>
      <c r="C15" s="77"/>
      <c r="D15" s="77"/>
      <c r="E15" s="78"/>
      <c r="F15" s="31" t="s">
        <v>19</v>
      </c>
      <c r="G15" s="105"/>
      <c r="H15" s="40"/>
      <c r="I15" s="69" t="s">
        <v>7</v>
      </c>
      <c r="J15" s="69"/>
      <c r="K15" s="69"/>
      <c r="L15" s="69"/>
      <c r="M15" s="69"/>
      <c r="N15" s="69"/>
      <c r="O15" s="119">
        <f>ROUND((ROUNDDOWN(K14,1)+ROUNDDOWN(P14,1)+ROUNDDOWN(U14,1))/3,1)</f>
        <v>65</v>
      </c>
      <c r="P15" s="119"/>
      <c r="Q15" s="119"/>
      <c r="R15" s="1" t="s">
        <v>8</v>
      </c>
      <c r="S15" s="16" t="s">
        <v>18</v>
      </c>
      <c r="T15" s="120"/>
      <c r="U15" s="120"/>
      <c r="V15" s="120"/>
      <c r="W15" s="120"/>
      <c r="X15" s="121"/>
      <c r="Z15" s="71"/>
      <c r="AA15" s="122">
        <f>ROUND((ROUNDDOWN(AA14,1)+ROUNDDOWN(AB14,1)+ROUNDDOWN(AC14,1))/3,1)</f>
        <v>65</v>
      </c>
      <c r="AB15" s="123"/>
      <c r="AC15" s="124"/>
      <c r="AD15" s="125">
        <f>ROUND((AD14+AE14+AF14)/3,1)</f>
        <v>65</v>
      </c>
      <c r="AE15" s="125"/>
      <c r="AF15" s="125"/>
      <c r="AG15" s="125">
        <f>ROUND((AG14+AH14+AI14)/3,1)</f>
        <v>65</v>
      </c>
      <c r="AH15" s="125"/>
      <c r="AI15" s="126"/>
    </row>
    <row r="16" spans="1:35" ht="16.5" customHeight="1">
      <c r="A16" s="116"/>
      <c r="B16" s="79"/>
      <c r="C16" s="80"/>
      <c r="D16" s="80"/>
      <c r="E16" s="81"/>
      <c r="F16" s="8">
        <v>0</v>
      </c>
      <c r="G16" s="105"/>
      <c r="H16" s="37"/>
      <c r="I16" s="127" t="str">
        <f>"（"&amp;FIXED(F14,1)&amp;"×（"&amp;FIXED(O15,1)&amp;"－70）÷10） ="</f>
        <v>（5.0×（65.0－70）÷10） =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87">
        <f>IF(O15&lt;70,0,ROUND(F14*(O15-70)/10,2))</f>
        <v>0</v>
      </c>
      <c r="W16" s="87"/>
      <c r="X16" s="88"/>
      <c r="Z16" s="71"/>
      <c r="AA16" s="112">
        <f>IF(AA15&gt;80,F14,IF(AA15&lt;70,0,ROUND(F14*(AA15-70)/10,1)))</f>
        <v>0</v>
      </c>
      <c r="AB16" s="112"/>
      <c r="AC16" s="112"/>
      <c r="AD16" s="112">
        <f>IF(AD15&gt;80,F14,IF(AD15&lt;70,0,ROUND(F14*(AD15-70)/10,1)))</f>
        <v>0</v>
      </c>
      <c r="AE16" s="112"/>
      <c r="AF16" s="112"/>
      <c r="AG16" s="112">
        <f>IF(AG15&gt;80,F14,IF(AG15&lt;70,0,ROUND(F14*(AG15-70)/10,1)))</f>
        <v>0</v>
      </c>
      <c r="AH16" s="112"/>
      <c r="AI16" s="113"/>
    </row>
    <row r="17" spans="1:35" ht="16.5" customHeight="1">
      <c r="A17" s="116"/>
      <c r="B17" s="73" t="s">
        <v>54</v>
      </c>
      <c r="C17" s="74"/>
      <c r="D17" s="74"/>
      <c r="E17" s="75"/>
      <c r="F17" s="8">
        <v>5</v>
      </c>
      <c r="G17" s="82">
        <f>IF(H17=1,F17,IF(H17=2,F18,F19))</f>
        <v>0</v>
      </c>
      <c r="H17" s="32">
        <v>3</v>
      </c>
      <c r="I17" s="11"/>
      <c r="J17" s="106" t="s">
        <v>26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Z17" s="71" t="s">
        <v>38</v>
      </c>
      <c r="AA17" s="98">
        <v>0</v>
      </c>
      <c r="AB17" s="98"/>
      <c r="AC17" s="98"/>
      <c r="AD17" s="98">
        <v>0</v>
      </c>
      <c r="AE17" s="98"/>
      <c r="AF17" s="98"/>
      <c r="AG17" s="98">
        <v>2</v>
      </c>
      <c r="AH17" s="98"/>
      <c r="AI17" s="99"/>
    </row>
    <row r="18" spans="1:35" ht="16.5" customHeight="1">
      <c r="A18" s="116"/>
      <c r="B18" s="76"/>
      <c r="C18" s="77"/>
      <c r="D18" s="77"/>
      <c r="E18" s="78"/>
      <c r="F18" s="8">
        <v>2.5</v>
      </c>
      <c r="G18" s="105"/>
      <c r="H18" s="33"/>
      <c r="I18" s="12"/>
      <c r="J18" s="108" t="s">
        <v>27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9"/>
      <c r="Z18" s="71"/>
      <c r="AA18" s="98"/>
      <c r="AB18" s="98"/>
      <c r="AC18" s="98"/>
      <c r="AD18" s="98"/>
      <c r="AE18" s="98"/>
      <c r="AF18" s="98"/>
      <c r="AG18" s="98"/>
      <c r="AH18" s="98"/>
      <c r="AI18" s="99"/>
    </row>
    <row r="19" spans="1:35" ht="16.5" customHeight="1">
      <c r="A19" s="116"/>
      <c r="B19" s="79"/>
      <c r="C19" s="80"/>
      <c r="D19" s="80"/>
      <c r="E19" s="81"/>
      <c r="F19" s="8">
        <v>0</v>
      </c>
      <c r="G19" s="105"/>
      <c r="H19" s="34"/>
      <c r="I19" s="13"/>
      <c r="J19" s="96" t="s">
        <v>25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Z19" s="71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6.5" customHeight="1">
      <c r="A20" s="116"/>
      <c r="B20" s="73" t="s">
        <v>55</v>
      </c>
      <c r="C20" s="74"/>
      <c r="D20" s="74"/>
      <c r="E20" s="75"/>
      <c r="F20" s="8">
        <v>5</v>
      </c>
      <c r="G20" s="82">
        <f>IF(H20=1,F20,IF(H20=2,F21,F22))</f>
        <v>0</v>
      </c>
      <c r="H20" s="38">
        <v>3</v>
      </c>
      <c r="I20" s="19"/>
      <c r="J20" s="110" t="s">
        <v>28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Z20" s="71" t="s">
        <v>36</v>
      </c>
      <c r="AA20" s="98">
        <v>0</v>
      </c>
      <c r="AB20" s="98"/>
      <c r="AC20" s="98"/>
      <c r="AD20" s="98">
        <v>0</v>
      </c>
      <c r="AE20" s="98"/>
      <c r="AF20" s="98"/>
      <c r="AG20" s="98">
        <v>0</v>
      </c>
      <c r="AH20" s="98"/>
      <c r="AI20" s="99"/>
    </row>
    <row r="21" spans="1:35" ht="16.5" customHeight="1">
      <c r="A21" s="116"/>
      <c r="B21" s="76"/>
      <c r="C21" s="77"/>
      <c r="D21" s="77"/>
      <c r="E21" s="78"/>
      <c r="F21" s="8">
        <v>2.5</v>
      </c>
      <c r="G21" s="105"/>
      <c r="H21" s="36"/>
      <c r="I21" s="19"/>
      <c r="J21" s="102" t="s">
        <v>29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  <c r="Z21" s="71"/>
      <c r="AA21" s="98"/>
      <c r="AB21" s="98"/>
      <c r="AC21" s="98"/>
      <c r="AD21" s="98"/>
      <c r="AE21" s="98"/>
      <c r="AF21" s="98"/>
      <c r="AG21" s="98"/>
      <c r="AH21" s="98"/>
      <c r="AI21" s="99"/>
    </row>
    <row r="22" spans="1:35" ht="16.5" customHeight="1">
      <c r="A22" s="116"/>
      <c r="B22" s="79"/>
      <c r="C22" s="80"/>
      <c r="D22" s="80"/>
      <c r="E22" s="81"/>
      <c r="F22" s="8">
        <v>0</v>
      </c>
      <c r="G22" s="105"/>
      <c r="H22" s="34"/>
      <c r="I22" s="19"/>
      <c r="J22" s="96" t="s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Z22" s="71"/>
      <c r="AA22" s="98"/>
      <c r="AB22" s="98"/>
      <c r="AC22" s="98"/>
      <c r="AD22" s="98"/>
      <c r="AE22" s="98"/>
      <c r="AF22" s="98"/>
      <c r="AG22" s="98"/>
      <c r="AH22" s="98"/>
      <c r="AI22" s="99"/>
    </row>
    <row r="23" spans="1:35" ht="16.5" customHeight="1">
      <c r="A23" s="116"/>
      <c r="B23" s="73" t="s">
        <v>48</v>
      </c>
      <c r="C23" s="74"/>
      <c r="D23" s="74"/>
      <c r="E23" s="75"/>
      <c r="F23" s="8">
        <v>2</v>
      </c>
      <c r="G23" s="82">
        <f>IF(H23=1,F23,IF(H23=2,F24,F25))</f>
        <v>0</v>
      </c>
      <c r="H23" s="32">
        <v>3</v>
      </c>
      <c r="I23" s="11"/>
      <c r="J23" s="106" t="s">
        <v>40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Z23" s="71" t="s">
        <v>43</v>
      </c>
      <c r="AA23" s="98">
        <v>2</v>
      </c>
      <c r="AB23" s="98"/>
      <c r="AC23" s="98"/>
      <c r="AD23" s="98">
        <v>0</v>
      </c>
      <c r="AE23" s="98"/>
      <c r="AF23" s="98"/>
      <c r="AG23" s="98">
        <v>0</v>
      </c>
      <c r="AH23" s="98"/>
      <c r="AI23" s="99"/>
    </row>
    <row r="24" spans="1:35" ht="16.5" customHeight="1">
      <c r="A24" s="116"/>
      <c r="B24" s="76"/>
      <c r="C24" s="77"/>
      <c r="D24" s="77"/>
      <c r="E24" s="78"/>
      <c r="F24" s="8">
        <v>1</v>
      </c>
      <c r="G24" s="105"/>
      <c r="H24" s="33"/>
      <c r="I24" s="12"/>
      <c r="J24" s="108" t="s">
        <v>41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Z24" s="71"/>
      <c r="AA24" s="98"/>
      <c r="AB24" s="98"/>
      <c r="AC24" s="98"/>
      <c r="AD24" s="98"/>
      <c r="AE24" s="98"/>
      <c r="AF24" s="98"/>
      <c r="AG24" s="98"/>
      <c r="AH24" s="98"/>
      <c r="AI24" s="99"/>
    </row>
    <row r="25" spans="1:35" ht="16.5" customHeight="1">
      <c r="A25" s="116"/>
      <c r="B25" s="79"/>
      <c r="C25" s="80"/>
      <c r="D25" s="80"/>
      <c r="E25" s="81"/>
      <c r="F25" s="8">
        <v>0</v>
      </c>
      <c r="G25" s="105"/>
      <c r="H25" s="34"/>
      <c r="I25" s="13"/>
      <c r="J25" s="96" t="s">
        <v>42</v>
      </c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Z25" s="71"/>
      <c r="AA25" s="98"/>
      <c r="AB25" s="98"/>
      <c r="AC25" s="98"/>
      <c r="AD25" s="98"/>
      <c r="AE25" s="98"/>
      <c r="AF25" s="98"/>
      <c r="AG25" s="98"/>
      <c r="AH25" s="98"/>
      <c r="AI25" s="99"/>
    </row>
    <row r="26" spans="1:35" ht="16.5" hidden="1" customHeight="1">
      <c r="A26" s="116"/>
      <c r="B26" s="73" t="s">
        <v>31</v>
      </c>
      <c r="C26" s="74"/>
      <c r="D26" s="74"/>
      <c r="E26" s="75"/>
      <c r="F26" s="8">
        <v>0</v>
      </c>
      <c r="G26" s="104">
        <f>IF(H26=1,F26,IF(H26=2,F27,F28))</f>
        <v>0</v>
      </c>
      <c r="H26" s="32">
        <v>3</v>
      </c>
      <c r="I26" s="11"/>
      <c r="J26" s="100" t="s">
        <v>32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1"/>
      <c r="Z26" s="71" t="s">
        <v>37</v>
      </c>
      <c r="AA26" s="98">
        <v>0</v>
      </c>
      <c r="AB26" s="98"/>
      <c r="AC26" s="98"/>
      <c r="AD26" s="98">
        <v>0</v>
      </c>
      <c r="AE26" s="98"/>
      <c r="AF26" s="98"/>
      <c r="AG26" s="98">
        <v>0</v>
      </c>
      <c r="AH26" s="98"/>
      <c r="AI26" s="99"/>
    </row>
    <row r="27" spans="1:35" ht="16.5" hidden="1" customHeight="1">
      <c r="A27" s="116"/>
      <c r="B27" s="76"/>
      <c r="C27" s="77"/>
      <c r="D27" s="77"/>
      <c r="E27" s="78"/>
      <c r="F27" s="8">
        <v>0</v>
      </c>
      <c r="G27" s="104"/>
      <c r="H27" s="33"/>
      <c r="I27" s="12"/>
      <c r="J27" s="94" t="s">
        <v>33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5"/>
      <c r="Z27" s="71"/>
      <c r="AA27" s="98"/>
      <c r="AB27" s="98"/>
      <c r="AC27" s="98"/>
      <c r="AD27" s="98"/>
      <c r="AE27" s="98"/>
      <c r="AF27" s="98"/>
      <c r="AG27" s="98"/>
      <c r="AH27" s="98"/>
      <c r="AI27" s="99"/>
    </row>
    <row r="28" spans="1:35" ht="16.5" hidden="1" customHeight="1">
      <c r="A28" s="116"/>
      <c r="B28" s="79"/>
      <c r="C28" s="80"/>
      <c r="D28" s="80"/>
      <c r="E28" s="81"/>
      <c r="F28" s="8">
        <v>0</v>
      </c>
      <c r="G28" s="104"/>
      <c r="H28" s="34"/>
      <c r="I28" s="13"/>
      <c r="J28" s="96" t="s">
        <v>34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  <c r="Z28" s="71"/>
      <c r="AA28" s="98"/>
      <c r="AB28" s="98"/>
      <c r="AC28" s="98"/>
      <c r="AD28" s="98"/>
      <c r="AE28" s="98"/>
      <c r="AF28" s="98"/>
      <c r="AG28" s="98"/>
      <c r="AH28" s="98"/>
      <c r="AI28" s="99"/>
    </row>
    <row r="29" spans="1:35" ht="16.5" customHeight="1">
      <c r="A29" s="116"/>
      <c r="B29" s="73" t="s">
        <v>56</v>
      </c>
      <c r="C29" s="74"/>
      <c r="D29" s="74"/>
      <c r="E29" s="75"/>
      <c r="F29" s="8">
        <v>5</v>
      </c>
      <c r="G29" s="82">
        <f>V31</f>
        <v>0</v>
      </c>
      <c r="H29" s="35"/>
      <c r="I29" s="85"/>
      <c r="J29" s="85"/>
      <c r="K29" s="85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14"/>
      <c r="X29" s="15"/>
      <c r="Z29" s="42" t="s">
        <v>12</v>
      </c>
      <c r="AA29" s="68">
        <v>10</v>
      </c>
      <c r="AB29" s="68"/>
      <c r="AC29" s="43" t="s">
        <v>13</v>
      </c>
      <c r="AD29" s="68">
        <v>10</v>
      </c>
      <c r="AE29" s="68"/>
      <c r="AF29" s="43" t="s">
        <v>13</v>
      </c>
      <c r="AG29" s="68">
        <v>10</v>
      </c>
      <c r="AH29" s="68"/>
      <c r="AI29" s="44" t="s">
        <v>13</v>
      </c>
    </row>
    <row r="30" spans="1:35" ht="16.5" customHeight="1">
      <c r="A30" s="116"/>
      <c r="B30" s="76"/>
      <c r="C30" s="77"/>
      <c r="D30" s="77"/>
      <c r="E30" s="78"/>
      <c r="F30" s="31" t="s">
        <v>19</v>
      </c>
      <c r="G30" s="83"/>
      <c r="H30" s="36"/>
      <c r="I30" s="69" t="s">
        <v>14</v>
      </c>
      <c r="J30" s="69"/>
      <c r="K30" s="69"/>
      <c r="L30" s="69"/>
      <c r="M30" s="69"/>
      <c r="N30" s="70">
        <v>10</v>
      </c>
      <c r="O30" s="70"/>
      <c r="P30" s="1" t="s">
        <v>13</v>
      </c>
      <c r="R30" s="16"/>
      <c r="S30" s="17"/>
      <c r="T30" s="17"/>
      <c r="U30" s="17"/>
      <c r="V30" s="17"/>
      <c r="W30" s="17"/>
      <c r="X30" s="18"/>
      <c r="Z30" s="71" t="s">
        <v>15</v>
      </c>
      <c r="AA30" s="89">
        <f>IF(AA29&gt;20,F29,IF(AA29&lt;10,0,ROUND(F29*(AA29-10)/10,1)))</f>
        <v>0</v>
      </c>
      <c r="AB30" s="89"/>
      <c r="AC30" s="89"/>
      <c r="AD30" s="89">
        <f>IF(AD29&gt;20,F29,IF(AD29&lt;10,0,ROUND(F29*(AD29-10)/10,1)))</f>
        <v>0</v>
      </c>
      <c r="AE30" s="89"/>
      <c r="AF30" s="89"/>
      <c r="AG30" s="89">
        <f>IF(AG29&gt;20,F29,IF(AG29&lt;10,0,ROUND(F29*(AG29-10)/10,1)))</f>
        <v>0</v>
      </c>
      <c r="AH30" s="89"/>
      <c r="AI30" s="91"/>
    </row>
    <row r="31" spans="1:35" ht="16.5" customHeight="1">
      <c r="A31" s="116"/>
      <c r="B31" s="79"/>
      <c r="C31" s="80"/>
      <c r="D31" s="80"/>
      <c r="E31" s="81"/>
      <c r="F31" s="8">
        <v>0</v>
      </c>
      <c r="G31" s="84"/>
      <c r="H31" s="37"/>
      <c r="I31" s="93" t="str">
        <f>IF(N30&lt;=10,"10単位以下　＝",IF(N30&gt;=20,"20単位以上　＝","（"&amp;FIXED(F29,1)&amp;"×（"&amp;FIXED(N30,1)&amp;"－10）÷10）） ="))</f>
        <v>10単位以下　＝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7">
        <f>IF(N30&gt;20,F29,IF(N30&lt;10,0,ROUND(F29*(N30-10)/10,1)))</f>
        <v>0</v>
      </c>
      <c r="W31" s="87"/>
      <c r="X31" s="88"/>
      <c r="Z31" s="72"/>
      <c r="AA31" s="90">
        <f>IF(S30&gt;50,K29,IF(S30&lt;25,0,ROUND(K29*(S30-25)/25,1)))</f>
        <v>0</v>
      </c>
      <c r="AB31" s="90"/>
      <c r="AC31" s="90"/>
      <c r="AD31" s="90">
        <f>IF(V30&gt;50,N29,IF(V30&lt;25,0,ROUND(N29*(V30-25)/25,1)))</f>
        <v>0</v>
      </c>
      <c r="AE31" s="90"/>
      <c r="AF31" s="90"/>
      <c r="AG31" s="90">
        <f>IF(Y30&gt;50,Q29,IF(Y30&lt;25,0,ROUND(Q29*(Y30-25)/25,1)))</f>
        <v>0</v>
      </c>
      <c r="AH31" s="90"/>
      <c r="AI31" s="92"/>
    </row>
    <row r="32" spans="1:35" ht="18" customHeight="1">
      <c r="A32" s="61" t="s">
        <v>24</v>
      </c>
      <c r="B32" s="62"/>
      <c r="C32" s="62"/>
      <c r="D32" s="62"/>
      <c r="E32" s="63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64">
        <f>AA16+AA17+AA20+AA26+AA30</f>
        <v>0</v>
      </c>
      <c r="AB32" s="65"/>
      <c r="AC32" s="66"/>
      <c r="AD32" s="64">
        <f>AD16+AD17+AD20+AD26+AD30</f>
        <v>0</v>
      </c>
      <c r="AE32" s="65"/>
      <c r="AF32" s="66"/>
      <c r="AG32" s="64">
        <f>AG16+AG17+AG20+AG26+AG30</f>
        <v>2</v>
      </c>
      <c r="AH32" s="65"/>
      <c r="AI32" s="67"/>
    </row>
    <row r="33" spans="2:3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>
      <c r="Z34" s="2" t="s">
        <v>20</v>
      </c>
      <c r="AF34" s="2"/>
      <c r="AG34" s="2"/>
      <c r="AH34" s="2"/>
      <c r="AI34" s="2"/>
    </row>
    <row r="36" spans="2:35">
      <c r="B36" s="46"/>
      <c r="C36" s="59"/>
      <c r="D36" s="47"/>
      <c r="E36" s="47"/>
    </row>
    <row r="37" spans="2:35">
      <c r="B37" s="46"/>
      <c r="C37" s="59"/>
      <c r="D37" s="47"/>
      <c r="E37" s="47"/>
    </row>
    <row r="38" spans="2:35">
      <c r="B38" s="46"/>
      <c r="C38" s="59"/>
      <c r="D38" s="47"/>
      <c r="E38" s="47"/>
    </row>
    <row r="39" spans="2:35">
      <c r="B39" s="46"/>
      <c r="C39" s="59"/>
      <c r="D39" s="47"/>
      <c r="E39" s="47"/>
    </row>
    <row r="40" spans="2:35">
      <c r="B40" s="46"/>
      <c r="C40" s="60"/>
      <c r="D40" s="47"/>
      <c r="E40" s="47"/>
    </row>
    <row r="41" spans="2:35">
      <c r="B41" s="46"/>
      <c r="C41" s="59"/>
      <c r="D41" s="47"/>
      <c r="E41" s="47"/>
    </row>
    <row r="42" spans="2:35">
      <c r="B42" s="46"/>
      <c r="C42" s="60"/>
      <c r="D42" s="47"/>
      <c r="E42" s="47"/>
    </row>
    <row r="43" spans="2:35">
      <c r="B43" s="46"/>
      <c r="C43" s="59"/>
      <c r="D43" s="47"/>
      <c r="E43" s="47"/>
    </row>
    <row r="44" spans="2:35">
      <c r="B44" s="46"/>
      <c r="C44" s="59"/>
      <c r="D44" s="47"/>
      <c r="E44" s="47"/>
    </row>
    <row r="45" spans="2:35">
      <c r="B45" s="46"/>
      <c r="C45" s="59"/>
      <c r="D45" s="47"/>
      <c r="E45" s="47"/>
    </row>
    <row r="46" spans="2:35">
      <c r="B46" s="46"/>
      <c r="C46" s="59"/>
      <c r="D46" s="47"/>
      <c r="E46" s="47"/>
    </row>
    <row r="47" spans="2:35">
      <c r="B47" s="46"/>
      <c r="C47" s="59"/>
      <c r="D47" s="46"/>
      <c r="E47" s="46"/>
    </row>
    <row r="48" spans="2:35">
      <c r="B48" s="46"/>
      <c r="C48" s="60"/>
      <c r="D48" s="46"/>
      <c r="E48" s="46"/>
    </row>
    <row r="49" spans="2:5">
      <c r="B49" s="46"/>
      <c r="C49" s="59"/>
      <c r="D49" s="47"/>
      <c r="E49" s="47"/>
    </row>
    <row r="50" spans="2:5">
      <c r="B50" s="46"/>
      <c r="C50" s="59"/>
      <c r="D50" s="47"/>
      <c r="E50" s="47"/>
    </row>
    <row r="51" spans="2:5">
      <c r="B51" s="46"/>
      <c r="C51" s="59"/>
      <c r="D51" s="46"/>
      <c r="E51" s="46"/>
    </row>
    <row r="52" spans="2:5">
      <c r="C52" s="2"/>
    </row>
    <row r="53" spans="2:5">
      <c r="C53" s="2"/>
    </row>
    <row r="54" spans="2:5">
      <c r="C54" s="2"/>
    </row>
    <row r="55" spans="2:5">
      <c r="C55" s="2"/>
    </row>
    <row r="56" spans="2:5">
      <c r="C56" s="2"/>
    </row>
    <row r="57" spans="2: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9:AA30 AD30 AG30">
    <cfRule type="expression" dxfId="4" priority="2" stopIfTrue="1">
      <formula>#REF!&lt;#REF!</formula>
    </cfRule>
  </conditionalFormatting>
  <conditionalFormatting sqref="AA32 AD32 AG32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#REF!&lt;$Y$32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9:AI29">
    <cfRule type="expression" dxfId="0" priority="3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>
    <oddHeader>&amp;L&amp;18運用別紙６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1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2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6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簡易型9-4</vt:lpstr>
      <vt:lpstr>'運用別紙６　簡易型9-4'!Print_Area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永井 公司</cp:lastModifiedBy>
  <cp:lastPrinted>2021-06-17T10:48:30Z</cp:lastPrinted>
  <dcterms:created xsi:type="dcterms:W3CDTF">2013-02-01T09:56:49Z</dcterms:created>
  <dcterms:modified xsi:type="dcterms:W3CDTF">2025-06-04T02:50:57Z</dcterms:modified>
</cp:coreProperties>
</file>