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建設第三課\00 ２号～５号連絡路\【２】設計関連資料\【広島高速５号線温品JCT標識設計その他業務】\05_総合評価\□事前審査資料（標識設計）\"/>
    </mc:Choice>
  </mc:AlternateContent>
  <xr:revisionPtr revIDLastSave="0" documentId="13_ncr:1_{503B76D7-ED3D-409D-BBF2-7808D4340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41" i="3" l="1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1" i="3" l="1"/>
  <c r="H29" i="3" s="1"/>
  <c r="J31" i="3"/>
  <c r="W10" i="3"/>
  <c r="H8" i="3" s="1"/>
  <c r="H41" i="3" s="1"/>
  <c r="J10" i="3"/>
  <c r="AB35" i="3"/>
  <c r="AH35" i="3"/>
  <c r="AE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<sst xmlns="http://schemas.openxmlformats.org/spreadsheetml/2006/main" count="112" uniqueCount="88">
  <si>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</si>
  <si>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</si>
  <si>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</si>
  <si>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</si>
  <si>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</si>
  <si>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</si>
  <si>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</si>
  <si>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</si>
  <si>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</si>
  <si>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</si>
  <si>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</si>
  <si>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</si>
  <si>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</si>
  <si>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</si>
  <si>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</si>
  <si>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</si>
  <si>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</si>
  <si>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</si>
  <si>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</si>
  <si>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</si>
  <si>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</si>
  <si>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</si>
  <si>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</si>
  <si>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</si>
  <si>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</si>
  <si>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</si>
  <si>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</si>
  <si>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</si>
  <si>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</si>
  <si>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</si>
  <si>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</si>
  <si>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</si>
  <si>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</si>
  <si>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</si>
  <si>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</si>
  <si>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</si>
  <si>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</si>
  <si>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</si>
  <si>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</si>
  <si>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</si>
  <si>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</si>
  <si>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</si>
  <si>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</si>
  <si>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</si>
  <si>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</si>
  <si>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</si>
  <si>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</si>
  <si>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</si>
  <si>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</si>
  <si>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</si>
  <si>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</si>
  <si>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</si>
  <si>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</si>
  <si>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</si>
  <si>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</si>
  <si>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</si>
  <si>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</si>
  <si>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</si>
  <si>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</si>
  <si>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</si>
  <si>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</si>
  <si>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</si>
  <si>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</si>
  <si>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</si>
  <si>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</si>
  <si>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</si>
  <si>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</si>
  <si>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</si>
  <si>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</si>
  <si>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</si>
  <si>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</si>
  <si>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</si>
  <si>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</si>
  <si>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</si>
  <si>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</si>
  <si>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</si>
  <si>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r>
      <t>業務実施及び照査体制
業務分野：</t>
    </r>
    <r>
      <rPr>
        <sz val="9"/>
        <color indexed="10"/>
        <rFont val="HG丸ｺﾞｼｯｸM-PRO"/>
        <family val="3"/>
        <charset val="128"/>
      </rPr>
      <t>土木関係建設コンサルタント業務</t>
    </r>
    <rPh sb="11" eb="13">
      <t>ギョウム</t>
    </rPh>
    <rPh sb="13" eb="15">
      <t>ブンヤ</t>
    </rPh>
    <phoneticPr fontId="3"/>
  </si>
  <si>
    <r>
      <rPr>
        <sz val="9"/>
        <color rgb="FFFF0000"/>
        <rFont val="HG丸ｺﾞｼｯｸM-PRO"/>
        <family val="3"/>
        <charset val="128"/>
      </rPr>
      <t>令和２年度以降</t>
    </r>
    <r>
      <rPr>
        <sz val="9"/>
        <rFont val="HG丸ｺﾞｼｯｸM-PRO"/>
        <family val="3"/>
        <charset val="128"/>
      </rPr>
      <t>に管理技術者としての実績あり</t>
    </r>
    <rPh sb="0" eb="2">
      <t>レイワ</t>
    </rPh>
    <rPh sb="3" eb="5">
      <t>ネンド</t>
    </rPh>
    <rPh sb="5" eb="7">
      <t>イコウ</t>
    </rPh>
    <phoneticPr fontId="3"/>
  </si>
  <si>
    <r>
      <rPr>
        <sz val="9"/>
        <color rgb="FFFF0000"/>
        <rFont val="HG丸ｺﾞｼｯｸM-PRO"/>
        <family val="3"/>
        <charset val="128"/>
      </rPr>
      <t>平成2７年度～令和元年度</t>
    </r>
    <r>
      <rPr>
        <sz val="9"/>
        <rFont val="HG丸ｺﾞｼｯｸM-PRO"/>
        <family val="3"/>
        <charset val="128"/>
      </rPr>
      <t>に管理技術者としての実績あり</t>
    </r>
    <rPh sb="0" eb="2">
      <t>ヘイセイ</t>
    </rPh>
    <rPh sb="4" eb="6">
      <t>ネンド</t>
    </rPh>
    <rPh sb="7" eb="9">
      <t>レイワ</t>
    </rPh>
    <rPh sb="9" eb="11">
      <t>ガンネン</t>
    </rPh>
    <rPh sb="10" eb="12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</si>
  <si>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rPh sb="3" eb="5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</si>
  <si>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令和４年度以降</t>
    </r>
    <r>
      <rPr>
        <sz val="9"/>
        <rFont val="HG丸ｺﾞｼｯｸM-PRO"/>
        <family val="3"/>
        <charset val="128"/>
      </rPr>
      <t>の同種業務分野での優良業務表彰等の有無
同種業務分野：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4" eb="36">
      <t>ドボク</t>
    </rPh>
    <rPh sb="36" eb="40">
      <t>カンケイケンセツ</t>
    </rPh>
    <rPh sb="47" eb="49">
      <t>ギョウム</t>
    </rPh>
    <phoneticPr fontId="3"/>
  </si>
  <si>
    <r>
      <rPr>
        <sz val="9"/>
        <color rgb="FFFF0000"/>
        <rFont val="HG丸ｺﾞｼｯｸM-PRO"/>
        <family val="3"/>
        <charset val="128"/>
      </rPr>
      <t>令和３年度以降</t>
    </r>
    <r>
      <rPr>
        <sz val="9"/>
        <rFont val="HG丸ｺﾞｼｯｸM-PRO"/>
        <family val="3"/>
        <charset val="128"/>
      </rPr>
      <t>の同業務分野での優秀建設技術者表彰等の有無
同業務分野：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</si>
  <si>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phoneticPr fontId="3"/>
  </si>
  <si>
    <r>
      <rPr>
        <sz val="7"/>
        <color indexed="10"/>
        <rFont val="HG丸ｺﾞｼｯｸM-PRO"/>
        <family val="3"/>
        <charset val="128"/>
      </rPr>
      <t>令和４年度以降</t>
    </r>
    <r>
      <rPr>
        <sz val="7"/>
        <rFont val="HG丸ｺﾞｼｯｸM-PRO"/>
        <family val="3"/>
        <charset val="128"/>
      </rPr>
      <t>の同業務分野（部門）3件の業務成績評定の平均点
業務分野（部門）：</t>
    </r>
    <r>
      <rPr>
        <sz val="7"/>
        <color indexed="10"/>
        <rFont val="HG丸ｺﾞｼｯｸM-PRO"/>
        <family val="3"/>
        <charset val="128"/>
      </rPr>
      <t>土木関係建設コンサルタント業務（道路）</t>
    </r>
    <rPh sb="0" eb="2">
      <t>レイワ</t>
    </rPh>
    <phoneticPr fontId="3"/>
  </si>
  <si>
    <t>技術士（総合技術監理部門：建設-道路、又は建設部門：道路）を有する</t>
    <phoneticPr fontId="3"/>
  </si>
  <si>
    <r>
      <rPr>
        <sz val="9"/>
        <color indexed="10"/>
        <rFont val="HG丸ｺﾞｼｯｸM-PRO"/>
        <family val="3"/>
        <charset val="128"/>
      </rPr>
      <t>国土交通省登録技術者（施工分野：道路―業務：計画・調査・設計）</t>
    </r>
    <r>
      <rPr>
        <sz val="9"/>
        <rFont val="HG丸ｺﾞｼｯｸM-PRO"/>
        <family val="3"/>
        <charset val="128"/>
      </rPr>
      <t>を有する</t>
    </r>
    <phoneticPr fontId="3"/>
  </si>
  <si>
    <r>
      <t>令和４年度</t>
    </r>
    <r>
      <rPr>
        <sz val="9"/>
        <color rgb="FFFF0000"/>
        <rFont val="HG丸ｺﾞｼｯｸM-PRO"/>
        <family val="3"/>
        <charset val="128"/>
      </rPr>
      <t>以降</t>
    </r>
    <r>
      <rPr>
        <sz val="9"/>
        <rFont val="HG丸ｺﾞｼｯｸM-PRO"/>
        <family val="3"/>
        <charset val="128"/>
      </rPr>
      <t>の</t>
    </r>
    <r>
      <rPr>
        <sz val="9"/>
        <color indexed="10"/>
        <rFont val="HG丸ｺﾞｼｯｸM-PRO"/>
        <family val="3"/>
        <charset val="128"/>
      </rPr>
      <t>同種業務①</t>
    </r>
    <r>
      <rPr>
        <sz val="9"/>
        <rFont val="HG丸ｺﾞｼｯｸM-PRO"/>
        <family val="3"/>
        <charset val="128"/>
      </rPr>
      <t>における３件の業務成績評定の平均点</t>
    </r>
    <r>
      <rPr>
        <sz val="9"/>
        <color indexed="10"/>
        <rFont val="HG丸ｺﾞｼｯｸM-PRO"/>
        <family val="3"/>
        <charset val="128"/>
      </rPr>
      <t xml:space="preserve">
同種業務①：標識に係る詳細設計業務</t>
    </r>
    <phoneticPr fontId="3"/>
  </si>
  <si>
    <r>
      <t>平成27年度以降</t>
    </r>
    <r>
      <rPr>
        <sz val="9"/>
        <rFont val="HG丸ｺﾞｼｯｸM-PRO"/>
        <family val="3"/>
        <charset val="128"/>
      </rPr>
      <t>の</t>
    </r>
    <r>
      <rPr>
        <sz val="9"/>
        <color indexed="10"/>
        <rFont val="HG丸ｺﾞｼｯｸM-PRO"/>
        <family val="3"/>
        <charset val="128"/>
      </rPr>
      <t>同種業務①</t>
    </r>
    <r>
      <rPr>
        <sz val="9"/>
        <rFont val="HG丸ｺﾞｼｯｸM-PRO"/>
        <family val="3"/>
        <charset val="128"/>
      </rPr>
      <t>の実績</t>
    </r>
    <r>
      <rPr>
        <sz val="9"/>
        <color indexed="10"/>
        <rFont val="HG丸ｺﾞｼｯｸM-PRO"/>
        <family val="3"/>
        <charset val="128"/>
      </rPr>
      <t xml:space="preserve">
同種業務①：標識に係る詳細設計業務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</si>
</sst>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sz val="7"/>
      <name val="HG丸ｺﾞｼｯｸM-PRO"/>
      <family val="3"/>
      <charset val="128"/>
    </font>
    <font>
      <sz val="7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80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180" fontId="21" fillId="3" borderId="14" xfId="0" applyNumberFormat="1" applyFont="1" applyFill="1" applyBorder="1" applyAlignment="1" applyProtection="1">
      <alignment horizontal="center" vertical="center"/>
      <protection locked="0"/>
    </xf>
    <xf numFmtId="180" fontId="21" fillId="3" borderId="15" xfId="0" applyNumberFormat="1" applyFont="1" applyFill="1" applyBorder="1" applyAlignment="1" applyProtection="1">
      <alignment horizontal="center" vertical="center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80" fontId="25" fillId="4" borderId="43" xfId="0" applyNumberFormat="1" applyFont="1" applyFill="1" applyBorder="1" applyAlignment="1" applyProtection="1">
      <alignment horizontal="center" vertical="center"/>
      <protection locked="0"/>
    </xf>
    <xf numFmtId="180" fontId="25" fillId="4" borderId="44" xfId="0" applyNumberFormat="1" applyFont="1" applyFill="1" applyBorder="1" applyAlignment="1" applyProtection="1">
      <alignment horizontal="center" vertical="center"/>
      <protection locked="0"/>
    </xf>
    <xf numFmtId="180" fontId="25" fillId="4" borderId="45" xfId="0" applyNumberFormat="1" applyFont="1" applyFill="1" applyBorder="1" applyAlignment="1" applyProtection="1">
      <alignment horizontal="center" vertical="center"/>
      <protection locked="0"/>
    </xf>
    <xf numFmtId="180" fontId="25" fillId="4" borderId="46" xfId="0" applyNumberFormat="1" applyFont="1" applyFill="1" applyBorder="1" applyAlignment="1" applyProtection="1">
      <alignment horizontal="center" vertical="center"/>
      <protection locked="0"/>
    </xf>
    <xf numFmtId="180" fontId="25" fillId="4" borderId="47" xfId="0" applyNumberFormat="1" applyFont="1" applyFill="1" applyBorder="1" applyAlignment="1" applyProtection="1">
      <alignment horizontal="center" vertical="center"/>
      <protection locked="0"/>
    </xf>
    <xf numFmtId="180" fontId="25" fillId="4" borderId="3" xfId="0" applyNumberFormat="1" applyFont="1" applyFill="1" applyBorder="1" applyAlignment="1" applyProtection="1">
      <alignment horizontal="center" vertical="center"/>
      <protection locked="0"/>
    </xf>
    <xf numFmtId="180" fontId="25" fillId="4" borderId="48" xfId="0" applyNumberFormat="1" applyFont="1" applyFill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179" fontId="22" fillId="0" borderId="25" xfId="0" applyNumberFormat="1" applyFont="1" applyBorder="1" applyAlignment="1" applyProtection="1">
      <alignment horizontal="center" vertical="center"/>
      <protection locked="0"/>
    </xf>
    <xf numFmtId="179" fontId="22" fillId="0" borderId="26" xfId="0" applyNumberFormat="1" applyFont="1" applyBorder="1" applyAlignment="1" applyProtection="1">
      <alignment horizontal="center" vertical="center"/>
      <protection locked="0"/>
    </xf>
    <xf numFmtId="179" fontId="22" fillId="0" borderId="27" xfId="0" applyNumberFormat="1" applyFont="1" applyBorder="1" applyAlignment="1" applyProtection="1">
      <alignment horizontal="center" vertical="center"/>
      <protection locked="0"/>
    </xf>
    <xf numFmtId="179" fontId="22" fillId="0" borderId="14" xfId="0" applyNumberFormat="1" applyFont="1" applyBorder="1" applyAlignment="1" applyProtection="1">
      <alignment horizontal="center" vertical="center"/>
      <protection locked="0"/>
    </xf>
    <xf numFmtId="179" fontId="22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8" fillId="0" borderId="1" xfId="0" applyFont="1" applyBorder="1" applyAlignment="1" applyProtection="1">
      <alignment vertical="center" wrapTex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$I$3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$I$35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0</xdr:rowOff>
        </xdr:from>
        <xdr:to>
          <xdr:col>10</xdr:col>
          <xdr:colOff>104775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0</xdr:rowOff>
        </xdr:from>
        <xdr:to>
          <xdr:col>10</xdr:col>
          <xdr:colOff>104775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0</xdr:rowOff>
        </xdr:from>
        <xdr:to>
          <xdr:col>10</xdr:col>
          <xdr:colOff>104775</xdr:colOff>
          <xdr:row>25</xdr:row>
          <xdr:rowOff>209550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0</xdr:rowOff>
        </xdr:from>
        <xdr:to>
          <xdr:col>10</xdr:col>
          <xdr:colOff>104775</xdr:colOff>
          <xdr:row>26</xdr:row>
          <xdr:rowOff>209550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0</xdr:rowOff>
        </xdr:from>
        <xdr:to>
          <xdr:col>10</xdr:col>
          <xdr:colOff>104775</xdr:colOff>
          <xdr:row>27</xdr:row>
          <xdr:rowOff>209550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0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zoomScale="130" zoomScaleNormal="130" zoomScaleSheetLayoutView="100" workbookViewId="0">
      <selection activeCell="E29" sqref="E29:F31"/>
    </sheetView>
  </sheetViews>
  <sheetFormatPr defaultRowHeight="11.2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2" ht="18.75" customHeight="1">
      <c r="B2" s="41" t="s">
        <v>60</v>
      </c>
      <c r="C2" s="42"/>
      <c r="D2" s="42"/>
      <c r="E2" s="42"/>
      <c r="F2" s="42"/>
      <c r="L2" s="105" t="s">
        <v>58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32" ht="27" customHeight="1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32" ht="18.75" customHeight="1">
      <c r="B4" s="39"/>
      <c r="C4" s="39"/>
      <c r="D4" s="39"/>
      <c r="K4" s="5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2:32" ht="19.5" customHeight="1">
      <c r="B5" s="40"/>
      <c r="C5" s="40"/>
      <c r="D5" s="40"/>
      <c r="E5" s="3"/>
      <c r="F5" s="3"/>
      <c r="H5" s="49"/>
      <c r="I5" s="50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2:32" ht="10.5" customHeight="1"/>
    <row r="7" spans="2:32" s="6" customFormat="1" ht="37.5" customHeight="1">
      <c r="B7" s="4" t="s">
        <v>0</v>
      </c>
      <c r="C7" s="107" t="s">
        <v>1</v>
      </c>
      <c r="D7" s="107"/>
      <c r="E7" s="107"/>
      <c r="F7" s="107"/>
      <c r="G7" s="5" t="s">
        <v>2</v>
      </c>
      <c r="H7" s="48" t="s">
        <v>57</v>
      </c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A7" s="7"/>
      <c r="AB7" s="7"/>
      <c r="AC7" s="7"/>
      <c r="AD7" s="7"/>
      <c r="AE7" s="7"/>
      <c r="AF7" s="7"/>
    </row>
    <row r="8" spans="2:32" ht="15.75" customHeight="1">
      <c r="B8" s="171" t="s">
        <v>4</v>
      </c>
      <c r="C8" s="92" t="s">
        <v>5</v>
      </c>
      <c r="D8" s="93"/>
      <c r="E8" s="175" t="s">
        <v>86</v>
      </c>
      <c r="F8" s="76"/>
      <c r="G8" s="8">
        <v>2</v>
      </c>
      <c r="H8" s="98">
        <f>W10</f>
        <v>0</v>
      </c>
      <c r="I8" s="9"/>
      <c r="J8" s="10"/>
      <c r="K8" s="11" t="s">
        <v>6</v>
      </c>
      <c r="L8" s="99">
        <v>65</v>
      </c>
      <c r="M8" s="99"/>
      <c r="N8" s="10"/>
      <c r="O8" s="10"/>
      <c r="P8" s="11" t="s">
        <v>7</v>
      </c>
      <c r="Q8" s="99">
        <v>65</v>
      </c>
      <c r="R8" s="99"/>
      <c r="S8" s="10"/>
      <c r="T8" s="10"/>
      <c r="U8" s="11" t="s">
        <v>8</v>
      </c>
      <c r="V8" s="99">
        <v>65</v>
      </c>
      <c r="W8" s="99"/>
      <c r="X8" s="12"/>
      <c r="Y8" s="13"/>
      <c r="AA8" s="27" t="s">
        <v>9</v>
      </c>
    </row>
    <row r="9" spans="2:32" ht="15.75" customHeight="1">
      <c r="B9" s="172"/>
      <c r="C9" s="94"/>
      <c r="D9" s="95"/>
      <c r="E9" s="76"/>
      <c r="F9" s="76"/>
      <c r="G9" s="46" t="s">
        <v>51</v>
      </c>
      <c r="H9" s="98"/>
      <c r="I9" s="14"/>
      <c r="J9" s="100" t="s">
        <v>10</v>
      </c>
      <c r="K9" s="100"/>
      <c r="L9" s="100"/>
      <c r="M9" s="100"/>
      <c r="N9" s="100"/>
      <c r="O9" s="100"/>
      <c r="P9" s="101">
        <f>ROUND((ROUNDDOWN(L8,1)+ROUNDDOWN(Q8,1)+ROUNDDOWN(V8,1))/3,1)</f>
        <v>65</v>
      </c>
      <c r="Q9" s="101"/>
      <c r="R9" s="101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5.75" customHeight="1">
      <c r="B10" s="172"/>
      <c r="C10" s="94"/>
      <c r="D10" s="95"/>
      <c r="E10" s="76"/>
      <c r="F10" s="76"/>
      <c r="G10" s="8">
        <v>0</v>
      </c>
      <c r="H10" s="98"/>
      <c r="I10" s="18"/>
      <c r="J10" s="102" t="str">
        <f>"（"&amp;FIXED(G8,1)&amp;"×（"&amp;FIXED(P9,1)&amp;"－70）÷15） ="</f>
        <v>（2.0×（65.0－70）÷15） =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>
        <f>IF(P9&gt;85,G8,IF(P9&lt;70,0,ROUND(G8*(P9-70)/15,1)))</f>
        <v>0</v>
      </c>
      <c r="X10" s="103"/>
      <c r="Y10" s="104"/>
    </row>
    <row r="11" spans="2:32" ht="16.5" customHeight="1">
      <c r="B11" s="172"/>
      <c r="C11" s="94"/>
      <c r="D11" s="95"/>
      <c r="E11" s="76" t="s">
        <v>80</v>
      </c>
      <c r="F11" s="76"/>
      <c r="G11" s="8">
        <v>2</v>
      </c>
      <c r="H11" s="90">
        <f>IF(I11=1,G11,IF(I11=2,G12,G13))</f>
        <v>0</v>
      </c>
      <c r="I11" s="19">
        <v>3</v>
      </c>
      <c r="J11" s="20"/>
      <c r="K11" s="85" t="s">
        <v>68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2:32" ht="16.5" customHeight="1">
      <c r="B12" s="172"/>
      <c r="C12" s="94"/>
      <c r="D12" s="95"/>
      <c r="E12" s="76"/>
      <c r="F12" s="76"/>
      <c r="G12" s="8">
        <v>1</v>
      </c>
      <c r="H12" s="91"/>
      <c r="I12" s="21"/>
      <c r="J12" s="22"/>
      <c r="K12" s="83" t="s">
        <v>69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7"/>
    </row>
    <row r="13" spans="2:32" ht="16.5" customHeight="1">
      <c r="B13" s="172"/>
      <c r="C13" s="96"/>
      <c r="D13" s="97"/>
      <c r="E13" s="76"/>
      <c r="F13" s="76"/>
      <c r="G13" s="8">
        <v>0</v>
      </c>
      <c r="H13" s="91"/>
      <c r="I13" s="21"/>
      <c r="J13" s="22"/>
      <c r="K13" s="83" t="s">
        <v>65</v>
      </c>
      <c r="L13" s="83"/>
      <c r="M13" s="83"/>
      <c r="N13" s="83"/>
      <c r="O13" s="83"/>
      <c r="P13" s="116"/>
      <c r="Q13" s="116"/>
      <c r="R13" s="116"/>
      <c r="S13" s="116"/>
      <c r="T13" s="116"/>
      <c r="U13" s="116"/>
      <c r="V13" s="116"/>
      <c r="W13" s="116"/>
      <c r="X13" s="116"/>
      <c r="Y13" s="117"/>
    </row>
    <row r="14" spans="2:32" ht="16.5" customHeight="1">
      <c r="B14" s="172"/>
      <c r="C14" s="75" t="s">
        <v>13</v>
      </c>
      <c r="D14" s="75"/>
      <c r="E14" s="76" t="s">
        <v>76</v>
      </c>
      <c r="F14" s="76"/>
      <c r="G14" s="8">
        <v>2</v>
      </c>
      <c r="H14" s="90">
        <f>IF(I14=1,G14,IF(I14=2,G15,G16))</f>
        <v>0</v>
      </c>
      <c r="I14" s="19">
        <v>3</v>
      </c>
      <c r="J14" s="20"/>
      <c r="K14" s="83" t="s">
        <v>52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7"/>
    </row>
    <row r="15" spans="2:32" ht="16.5" customHeight="1">
      <c r="B15" s="172"/>
      <c r="C15" s="75"/>
      <c r="D15" s="75"/>
      <c r="E15" s="76"/>
      <c r="F15" s="76"/>
      <c r="G15" s="8">
        <v>1</v>
      </c>
      <c r="H15" s="91"/>
      <c r="I15" s="21"/>
      <c r="J15" s="22"/>
      <c r="K15" s="83" t="s">
        <v>53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7"/>
    </row>
    <row r="16" spans="2:32" ht="16.5" customHeight="1">
      <c r="B16" s="172"/>
      <c r="C16" s="75"/>
      <c r="D16" s="75"/>
      <c r="E16" s="76"/>
      <c r="F16" s="76"/>
      <c r="G16" s="8">
        <v>0</v>
      </c>
      <c r="H16" s="115"/>
      <c r="I16" s="21"/>
      <c r="J16" s="22"/>
      <c r="K16" s="84" t="s">
        <v>54</v>
      </c>
      <c r="L16" s="84"/>
      <c r="M16" s="84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>
      <c r="B17" s="173"/>
      <c r="C17" s="75" t="s">
        <v>71</v>
      </c>
      <c r="D17" s="75"/>
      <c r="E17" s="76" t="s">
        <v>72</v>
      </c>
      <c r="F17" s="76"/>
      <c r="G17" s="8">
        <v>2</v>
      </c>
      <c r="H17" s="90">
        <f>IF(I17=1,G17,IF(I17=2,G18,G19))</f>
        <v>0</v>
      </c>
      <c r="I17" s="21">
        <v>3</v>
      </c>
      <c r="J17" s="22"/>
      <c r="K17" s="73" t="s">
        <v>73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/>
    </row>
    <row r="18" spans="2:36" ht="16.5" customHeight="1">
      <c r="B18" s="173"/>
      <c r="C18" s="75"/>
      <c r="D18" s="75"/>
      <c r="E18" s="76"/>
      <c r="F18" s="76"/>
      <c r="G18" s="8">
        <v>1</v>
      </c>
      <c r="H18" s="91"/>
      <c r="I18" s="21"/>
      <c r="J18" s="22"/>
      <c r="K18" s="73" t="s">
        <v>74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>
      <c r="B19" s="174"/>
      <c r="C19" s="75"/>
      <c r="D19" s="75"/>
      <c r="E19" s="76"/>
      <c r="F19" s="76"/>
      <c r="G19" s="8">
        <v>0</v>
      </c>
      <c r="H19" s="115"/>
      <c r="I19" s="21"/>
      <c r="J19" s="22"/>
      <c r="K19" s="162" t="s">
        <v>75</v>
      </c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3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>
      <c r="B20" s="169" t="s">
        <v>17</v>
      </c>
      <c r="C20" s="75" t="s">
        <v>18</v>
      </c>
      <c r="D20" s="75"/>
      <c r="E20" s="76" t="s">
        <v>50</v>
      </c>
      <c r="F20" s="76"/>
      <c r="G20" s="8">
        <v>3</v>
      </c>
      <c r="H20" s="90">
        <f>IF(I20=1,G20,IF(I20=2,G21,G22))</f>
        <v>0</v>
      </c>
      <c r="I20" s="19">
        <v>3</v>
      </c>
      <c r="J20" s="20"/>
      <c r="K20" s="165" t="s">
        <v>84</v>
      </c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9"/>
      <c r="AA20" s="118" t="str">
        <f>+E20</f>
        <v>保有資格</v>
      </c>
      <c r="AB20" s="119">
        <v>0</v>
      </c>
      <c r="AC20" s="119"/>
      <c r="AD20" s="119"/>
      <c r="AE20" s="119">
        <v>0</v>
      </c>
      <c r="AF20" s="119"/>
      <c r="AG20" s="119"/>
      <c r="AH20" s="119">
        <v>0</v>
      </c>
      <c r="AI20" s="119"/>
      <c r="AJ20" s="120"/>
    </row>
    <row r="21" spans="2:36" ht="16.5" customHeight="1">
      <c r="B21" s="169"/>
      <c r="C21" s="75"/>
      <c r="D21" s="75"/>
      <c r="E21" s="76"/>
      <c r="F21" s="76"/>
      <c r="G21" s="8">
        <v>1.5</v>
      </c>
      <c r="H21" s="91"/>
      <c r="I21" s="21"/>
      <c r="J21" s="22"/>
      <c r="K21" s="83" t="s">
        <v>85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7"/>
      <c r="AA21" s="118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2:36" ht="16.5" customHeight="1">
      <c r="B22" s="169"/>
      <c r="C22" s="75"/>
      <c r="D22" s="75"/>
      <c r="E22" s="76"/>
      <c r="F22" s="76"/>
      <c r="G22" s="8">
        <v>0</v>
      </c>
      <c r="H22" s="91"/>
      <c r="I22" s="24"/>
      <c r="J22" s="25"/>
      <c r="K22" s="88" t="s">
        <v>54</v>
      </c>
      <c r="L22" s="88"/>
      <c r="M22" s="88"/>
      <c r="N22" s="88"/>
      <c r="O22" s="54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AA22" s="118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2:36" ht="16.5" customHeight="1">
      <c r="B23" s="169"/>
      <c r="C23" s="75" t="s">
        <v>19</v>
      </c>
      <c r="D23" s="75"/>
      <c r="E23" s="76" t="s">
        <v>79</v>
      </c>
      <c r="F23" s="76"/>
      <c r="G23" s="8">
        <v>3</v>
      </c>
      <c r="H23" s="90">
        <f>W25</f>
        <v>0</v>
      </c>
      <c r="I23" s="32"/>
      <c r="J23" s="100" t="s">
        <v>20</v>
      </c>
      <c r="K23" s="100"/>
      <c r="L23" s="100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52"/>
      <c r="Y23" s="53"/>
      <c r="AA23" s="68" t="s">
        <v>21</v>
      </c>
      <c r="AB23" s="124">
        <v>25</v>
      </c>
      <c r="AC23" s="124"/>
      <c r="AD23" s="60" t="s">
        <v>22</v>
      </c>
      <c r="AE23" s="124">
        <v>25</v>
      </c>
      <c r="AF23" s="124"/>
      <c r="AG23" s="60" t="s">
        <v>22</v>
      </c>
      <c r="AH23" s="124">
        <v>25</v>
      </c>
      <c r="AI23" s="124"/>
      <c r="AJ23" s="61" t="s">
        <v>22</v>
      </c>
    </row>
    <row r="24" spans="2:36" ht="16.5" customHeight="1">
      <c r="B24" s="169"/>
      <c r="C24" s="75"/>
      <c r="D24" s="75"/>
      <c r="E24" s="76"/>
      <c r="F24" s="76"/>
      <c r="G24" s="46" t="s">
        <v>51</v>
      </c>
      <c r="H24" s="121"/>
      <c r="I24" s="26"/>
      <c r="J24" s="100" t="s">
        <v>23</v>
      </c>
      <c r="K24" s="100"/>
      <c r="L24" s="100"/>
      <c r="M24" s="100"/>
      <c r="N24" s="100"/>
      <c r="O24" s="111">
        <v>25</v>
      </c>
      <c r="P24" s="111"/>
      <c r="Q24" s="1" t="s">
        <v>22</v>
      </c>
      <c r="S24" s="27"/>
      <c r="T24" s="28"/>
      <c r="U24" s="28"/>
      <c r="V24" s="28"/>
      <c r="W24" s="28"/>
      <c r="X24" s="28"/>
      <c r="Y24" s="29"/>
      <c r="AA24" s="118" t="s">
        <v>24</v>
      </c>
      <c r="AB24" s="125">
        <f>IF(AB23&gt;50,G23,IF(AB23&lt;25,0,ROUND(G23*(AB23-25)/25,1)))</f>
        <v>0</v>
      </c>
      <c r="AC24" s="125"/>
      <c r="AD24" s="125"/>
      <c r="AE24" s="125">
        <f>IF(AE23&gt;50,G23,IF(AE23&lt;25,0,ROUND(G23*(AE23-25)/25,1)))</f>
        <v>0</v>
      </c>
      <c r="AF24" s="125"/>
      <c r="AG24" s="125"/>
      <c r="AH24" s="125">
        <f>IF(AH23&gt;50,G23,IF(AH23&lt;25,0,ROUND(G23*(AH23-25)/25,1)))</f>
        <v>0</v>
      </c>
      <c r="AI24" s="125"/>
      <c r="AJ24" s="126"/>
    </row>
    <row r="25" spans="2:36" ht="16.5" customHeight="1">
      <c r="B25" s="169"/>
      <c r="C25" s="75"/>
      <c r="D25" s="75"/>
      <c r="E25" s="76"/>
      <c r="F25" s="76"/>
      <c r="G25" s="8">
        <v>0</v>
      </c>
      <c r="H25" s="122"/>
      <c r="I25" s="18"/>
      <c r="J25" s="127" t="str">
        <f>IF(O24&lt;=25,"25単位以下　＝","（"&amp;FIXED(G23,1)&amp;"×（"&amp;FIXED(O24,1)&amp;"－25）÷25）） =")</f>
        <v>25単位以下　＝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03">
        <f>IF(O24&gt;50,G23,IF(O24&lt;25,0,ROUND(G23*(O24-25)/25,1)))</f>
        <v>0</v>
      </c>
      <c r="X25" s="103"/>
      <c r="Y25" s="104"/>
      <c r="AA25" s="118"/>
      <c r="AB25" s="125">
        <f>IF(T24&gt;50,L23,IF(T24&lt;25,0,ROUND(L23*(T24-25)/25,1)))</f>
        <v>0</v>
      </c>
      <c r="AC25" s="125"/>
      <c r="AD25" s="125"/>
      <c r="AE25" s="125">
        <f>IF(W24&gt;50,O23,IF(W24&lt;25,0,ROUND(O23*(W24-25)/25,1)))</f>
        <v>0</v>
      </c>
      <c r="AF25" s="125"/>
      <c r="AG25" s="125"/>
      <c r="AH25" s="125">
        <f>IF(Z24&gt;50,R23,IF(Z24&lt;25,0,ROUND(R23*(Z24-25)/25,1)))</f>
        <v>0</v>
      </c>
      <c r="AI25" s="125"/>
      <c r="AJ25" s="126"/>
    </row>
    <row r="26" spans="2:36" ht="21.75" customHeight="1">
      <c r="B26" s="169"/>
      <c r="C26" s="77" t="s">
        <v>25</v>
      </c>
      <c r="D26" s="78"/>
      <c r="E26" s="175" t="s">
        <v>87</v>
      </c>
      <c r="F26" s="76"/>
      <c r="G26" s="8">
        <v>7</v>
      </c>
      <c r="H26" s="90">
        <f>IF(I26=1,G26,IF(I26=2,G27,G28))</f>
        <v>0</v>
      </c>
      <c r="I26" s="30">
        <v>3</v>
      </c>
      <c r="J26" s="31"/>
      <c r="K26" s="128" t="s">
        <v>77</v>
      </c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AA26" s="118" t="s">
        <v>26</v>
      </c>
      <c r="AB26" s="119">
        <v>6</v>
      </c>
      <c r="AC26" s="119"/>
      <c r="AD26" s="119"/>
      <c r="AE26" s="119">
        <v>0</v>
      </c>
      <c r="AF26" s="119"/>
      <c r="AG26" s="119"/>
      <c r="AH26" s="119">
        <v>3</v>
      </c>
      <c r="AI26" s="119"/>
      <c r="AJ26" s="120"/>
    </row>
    <row r="27" spans="2:36" ht="21.75" customHeight="1">
      <c r="B27" s="169"/>
      <c r="C27" s="79"/>
      <c r="D27" s="80"/>
      <c r="E27" s="76"/>
      <c r="F27" s="76"/>
      <c r="G27" s="8">
        <v>3.5</v>
      </c>
      <c r="H27" s="91"/>
      <c r="I27" s="26"/>
      <c r="J27" s="31"/>
      <c r="K27" s="130" t="s">
        <v>78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  <c r="AA27" s="118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2:36" ht="21.75" customHeight="1">
      <c r="B28" s="169"/>
      <c r="C28" s="79"/>
      <c r="D28" s="80"/>
      <c r="E28" s="76"/>
      <c r="F28" s="76"/>
      <c r="G28" s="8">
        <v>0</v>
      </c>
      <c r="H28" s="91"/>
      <c r="I28" s="24"/>
      <c r="J28" s="31"/>
      <c r="K28" s="88" t="s">
        <v>54</v>
      </c>
      <c r="L28" s="88"/>
      <c r="M28" s="88"/>
      <c r="N28" s="88"/>
      <c r="O28" s="23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AA28" s="118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2:36" ht="16.5" customHeight="1">
      <c r="B29" s="169"/>
      <c r="C29" s="79"/>
      <c r="D29" s="80"/>
      <c r="E29" s="112" t="s">
        <v>83</v>
      </c>
      <c r="F29" s="112"/>
      <c r="G29" s="8">
        <v>6</v>
      </c>
      <c r="H29" s="98">
        <f>W31</f>
        <v>0</v>
      </c>
      <c r="I29" s="9"/>
      <c r="J29" s="10"/>
      <c r="K29" s="11" t="s">
        <v>6</v>
      </c>
      <c r="L29" s="99">
        <v>65</v>
      </c>
      <c r="M29" s="99"/>
      <c r="N29" s="10"/>
      <c r="O29" s="10"/>
      <c r="P29" s="11" t="s">
        <v>7</v>
      </c>
      <c r="Q29" s="99">
        <v>65</v>
      </c>
      <c r="R29" s="99"/>
      <c r="S29" s="10"/>
      <c r="T29" s="10"/>
      <c r="U29" s="11" t="s">
        <v>8</v>
      </c>
      <c r="V29" s="99">
        <v>65</v>
      </c>
      <c r="W29" s="99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>
      <c r="B30" s="169"/>
      <c r="C30" s="79"/>
      <c r="D30" s="80"/>
      <c r="E30" s="112"/>
      <c r="F30" s="112"/>
      <c r="G30" s="46" t="s">
        <v>51</v>
      </c>
      <c r="H30" s="98"/>
      <c r="I30" s="14"/>
      <c r="J30" s="100" t="s">
        <v>10</v>
      </c>
      <c r="K30" s="100"/>
      <c r="L30" s="100"/>
      <c r="M30" s="100"/>
      <c r="N30" s="100"/>
      <c r="O30" s="100"/>
      <c r="P30" s="101">
        <f>ROUND((ROUNDDOWN(L29,1)+ROUNDDOWN(Q29,1)+ROUNDDOWN(V29,1))/3,1)</f>
        <v>65</v>
      </c>
      <c r="Q30" s="101"/>
      <c r="R30" s="101"/>
      <c r="S30" s="1" t="s">
        <v>11</v>
      </c>
      <c r="T30" s="15" t="s">
        <v>12</v>
      </c>
      <c r="U30" s="113"/>
      <c r="V30" s="113"/>
      <c r="W30" s="113"/>
      <c r="X30" s="113"/>
      <c r="Y30" s="114"/>
      <c r="AA30" s="69" t="s">
        <v>28</v>
      </c>
      <c r="AB30" s="145">
        <f>ROUND((ROUNDDOWN(AB29,1)+ROUNDDOWN(AC29,1)+ROUNDDOWN(AD29,1))/3,1)</f>
        <v>65</v>
      </c>
      <c r="AC30" s="146"/>
      <c r="AD30" s="147"/>
      <c r="AE30" s="148">
        <f>ROUND((AE29+AF29+AG29)/3,1)</f>
        <v>65</v>
      </c>
      <c r="AF30" s="148"/>
      <c r="AG30" s="148"/>
      <c r="AH30" s="148">
        <f>ROUND((AH29+AI29+AJ29)/3,1)</f>
        <v>65</v>
      </c>
      <c r="AI30" s="148"/>
      <c r="AJ30" s="149"/>
    </row>
    <row r="31" spans="2:36" ht="16.5" customHeight="1">
      <c r="B31" s="169"/>
      <c r="C31" s="79"/>
      <c r="D31" s="80"/>
      <c r="E31" s="112"/>
      <c r="F31" s="112"/>
      <c r="G31" s="8">
        <v>0</v>
      </c>
      <c r="H31" s="98"/>
      <c r="I31" s="18"/>
      <c r="J31" s="102" t="str">
        <f>"（"&amp;FIXED(G29,1)&amp;"×（"&amp;FIXED(P30,1)&amp;"－70）÷15） ="</f>
        <v>（6.0×（65.0－70）÷15） =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>
        <f>IF(P30&gt;85,G29,IF(P30&lt;70,0,ROUND(G29*(P30-70)/15,1)))</f>
        <v>0</v>
      </c>
      <c r="X31" s="103"/>
      <c r="Y31" s="104"/>
      <c r="AA31" s="69" t="s">
        <v>29</v>
      </c>
      <c r="AB31" s="125">
        <f>IF(AB30&gt;80,G29,IF(AB30&lt;70,0,ROUND(G29*(AB30-70)/10,1)))</f>
        <v>0</v>
      </c>
      <c r="AC31" s="125"/>
      <c r="AD31" s="125"/>
      <c r="AE31" s="125">
        <f>IF(AE30&gt;80,G29,IF(AE30&lt;70,0,ROUND(G29*(AE30-70)/10,1)))</f>
        <v>0</v>
      </c>
      <c r="AF31" s="125"/>
      <c r="AG31" s="125"/>
      <c r="AH31" s="125">
        <f>IF(AH30&gt;80,G29,IF(AH30&lt;70,0,ROUND(G29*(AH30-70)/10,1)))</f>
        <v>0</v>
      </c>
      <c r="AI31" s="125"/>
      <c r="AJ31" s="126"/>
    </row>
    <row r="32" spans="2:36" ht="16.5" customHeight="1">
      <c r="B32" s="169"/>
      <c r="C32" s="79"/>
      <c r="D32" s="80"/>
      <c r="E32" s="89" t="s">
        <v>81</v>
      </c>
      <c r="F32" s="89"/>
      <c r="G32" s="8">
        <v>3</v>
      </c>
      <c r="H32" s="90">
        <f>IF(I32=1,G32,IF(I32=2,G33,G34))</f>
        <v>0</v>
      </c>
      <c r="I32" s="19">
        <v>3</v>
      </c>
      <c r="J32" s="20"/>
      <c r="K32" s="85" t="s">
        <v>63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AA32" s="150" t="s">
        <v>67</v>
      </c>
      <c r="AB32" s="153">
        <v>0</v>
      </c>
      <c r="AC32" s="154"/>
      <c r="AD32" s="155"/>
      <c r="AE32" s="139">
        <v>0</v>
      </c>
      <c r="AF32" s="139"/>
      <c r="AG32" s="139"/>
      <c r="AH32" s="139">
        <v>0</v>
      </c>
      <c r="AI32" s="139"/>
      <c r="AJ32" s="140"/>
    </row>
    <row r="33" spans="2:36" ht="16.5" customHeight="1">
      <c r="B33" s="169"/>
      <c r="C33" s="79"/>
      <c r="D33" s="80"/>
      <c r="E33" s="89"/>
      <c r="F33" s="89"/>
      <c r="G33" s="8">
        <v>1.5</v>
      </c>
      <c r="H33" s="91"/>
      <c r="I33" s="21"/>
      <c r="J33" s="22"/>
      <c r="K33" s="83" t="s">
        <v>64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7"/>
      <c r="AA33" s="151"/>
      <c r="AB33" s="156"/>
      <c r="AC33" s="157"/>
      <c r="AD33" s="158"/>
      <c r="AE33" s="141"/>
      <c r="AF33" s="141"/>
      <c r="AG33" s="141"/>
      <c r="AH33" s="141"/>
      <c r="AI33" s="141"/>
      <c r="AJ33" s="142"/>
    </row>
    <row r="34" spans="2:36" ht="16.5" customHeight="1">
      <c r="B34" s="169"/>
      <c r="C34" s="81"/>
      <c r="D34" s="82"/>
      <c r="E34" s="89"/>
      <c r="F34" s="89"/>
      <c r="G34" s="8">
        <v>0</v>
      </c>
      <c r="H34" s="91"/>
      <c r="I34" s="21"/>
      <c r="J34" s="25"/>
      <c r="K34" s="88" t="s">
        <v>65</v>
      </c>
      <c r="L34" s="88"/>
      <c r="M34" s="88"/>
      <c r="N34" s="88"/>
      <c r="O34" s="88"/>
      <c r="P34" s="116"/>
      <c r="Q34" s="116"/>
      <c r="R34" s="116"/>
      <c r="S34" s="116"/>
      <c r="T34" s="116"/>
      <c r="U34" s="116"/>
      <c r="V34" s="116"/>
      <c r="W34" s="116"/>
      <c r="X34" s="116"/>
      <c r="Y34" s="117"/>
      <c r="AA34" s="152"/>
      <c r="AB34" s="159"/>
      <c r="AC34" s="160"/>
      <c r="AD34" s="161"/>
      <c r="AE34" s="143"/>
      <c r="AF34" s="143"/>
      <c r="AG34" s="143"/>
      <c r="AH34" s="143"/>
      <c r="AI34" s="143"/>
      <c r="AJ34" s="144"/>
    </row>
    <row r="35" spans="2:36" ht="16.5" customHeight="1">
      <c r="B35" s="169" t="s">
        <v>30</v>
      </c>
      <c r="C35" s="75" t="s">
        <v>18</v>
      </c>
      <c r="D35" s="75"/>
      <c r="E35" s="164" t="s">
        <v>50</v>
      </c>
      <c r="F35" s="164"/>
      <c r="G35" s="8">
        <v>5</v>
      </c>
      <c r="H35" s="90">
        <f>IF(I35=1,G35,IF(I35=2,G36,G37))</f>
        <v>0</v>
      </c>
      <c r="I35" s="19">
        <v>3</v>
      </c>
      <c r="J35" s="20"/>
      <c r="K35" s="165" t="s">
        <v>84</v>
      </c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AA35" s="64" t="s">
        <v>31</v>
      </c>
      <c r="AB35" s="136">
        <f>AB20+AB24+AB26+AB31+AB32</f>
        <v>6</v>
      </c>
      <c r="AC35" s="137"/>
      <c r="AD35" s="138"/>
      <c r="AE35" s="132">
        <f>AE20+AE24+AE26+AE31+AE32</f>
        <v>0</v>
      </c>
      <c r="AF35" s="133"/>
      <c r="AG35" s="134"/>
      <c r="AH35" s="132">
        <f>AH20+AH24+AH26+AH31+AH32</f>
        <v>3</v>
      </c>
      <c r="AI35" s="133"/>
      <c r="AJ35" s="135"/>
    </row>
    <row r="36" spans="2:36" ht="16.5" customHeight="1">
      <c r="B36" s="169"/>
      <c r="C36" s="75"/>
      <c r="D36" s="75"/>
      <c r="E36" s="164"/>
      <c r="F36" s="164"/>
      <c r="G36" s="8">
        <v>2.5</v>
      </c>
      <c r="H36" s="91"/>
      <c r="I36" s="21"/>
      <c r="J36" s="22"/>
      <c r="K36" s="83" t="s">
        <v>85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7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>
      <c r="B37" s="169"/>
      <c r="C37" s="75"/>
      <c r="D37" s="75"/>
      <c r="E37" s="164"/>
      <c r="F37" s="164"/>
      <c r="G37" s="8">
        <v>0</v>
      </c>
      <c r="H37" s="91"/>
      <c r="I37" s="24"/>
      <c r="J37" s="25"/>
      <c r="K37" s="88" t="s">
        <v>54</v>
      </c>
      <c r="L37" s="88"/>
      <c r="M37" s="88"/>
      <c r="N37" s="88"/>
      <c r="O37" s="54"/>
      <c r="P37" s="116"/>
      <c r="Q37" s="116"/>
      <c r="R37" s="116"/>
      <c r="S37" s="116"/>
      <c r="T37" s="116"/>
      <c r="U37" s="116"/>
      <c r="V37" s="116"/>
      <c r="W37" s="116"/>
      <c r="X37" s="116"/>
      <c r="Y37" s="117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>
      <c r="B38" s="169"/>
      <c r="C38" s="75" t="s">
        <v>19</v>
      </c>
      <c r="D38" s="75"/>
      <c r="E38" s="89" t="s">
        <v>82</v>
      </c>
      <c r="F38" s="89"/>
      <c r="G38" s="8">
        <v>5</v>
      </c>
      <c r="H38" s="90">
        <f>W40</f>
        <v>0</v>
      </c>
      <c r="I38" s="32"/>
      <c r="J38" s="100" t="s">
        <v>20</v>
      </c>
      <c r="K38" s="100"/>
      <c r="L38" s="10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>
      <c r="B39" s="169"/>
      <c r="C39" s="75"/>
      <c r="D39" s="75"/>
      <c r="E39" s="89"/>
      <c r="F39" s="89"/>
      <c r="G39" s="46" t="s">
        <v>51</v>
      </c>
      <c r="H39" s="121"/>
      <c r="I39" s="26"/>
      <c r="J39" s="100" t="s">
        <v>23</v>
      </c>
      <c r="K39" s="100"/>
      <c r="L39" s="100"/>
      <c r="M39" s="100"/>
      <c r="N39" s="100"/>
      <c r="O39" s="111">
        <v>25</v>
      </c>
      <c r="P39" s="111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>
      <c r="B40" s="169"/>
      <c r="C40" s="75"/>
      <c r="D40" s="75"/>
      <c r="E40" s="89"/>
      <c r="F40" s="89"/>
      <c r="G40" s="8">
        <v>0</v>
      </c>
      <c r="H40" s="122"/>
      <c r="I40" s="18"/>
      <c r="J40" s="127" t="str">
        <f>IF(O39&lt;=25,"25単位以下　＝","（"&amp;FIXED(G38,1)&amp;"×（"&amp;FIXED(O39,1)&amp;"－25）÷25）） =")</f>
        <v>25単位以下　＝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03">
        <f>IF(O39&gt;50,G38,IF(O39&lt;25,0,ROUND(G38*(O39-25)/25,1)))</f>
        <v>0</v>
      </c>
      <c r="X40" s="103"/>
      <c r="Y40" s="104"/>
    </row>
    <row r="41" spans="2:36" ht="18" customHeight="1">
      <c r="B41" s="166" t="s">
        <v>59</v>
      </c>
      <c r="C41" s="167"/>
      <c r="D41" s="167"/>
      <c r="E41" s="167"/>
      <c r="F41" s="168"/>
      <c r="G41" s="8">
        <f>G38+G35+G32+G29+G26+G23+G20+G17+G14+G11+G8</f>
        <v>40</v>
      </c>
      <c r="H41" s="47">
        <f>SUM(H8:H40)</f>
        <v>0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5">
      <c r="C47" t="s">
        <v>33</v>
      </c>
      <c r="D47" s="36" t="s">
        <v>36</v>
      </c>
      <c r="E47" s="36"/>
      <c r="F47" s="36"/>
    </row>
    <row r="48" spans="2:36" ht="13.5">
      <c r="C48"/>
      <c r="D48" s="55" t="s">
        <v>61</v>
      </c>
      <c r="E48" s="36"/>
      <c r="F48" s="36"/>
    </row>
    <row r="49" spans="3:6" ht="13.5">
      <c r="C49"/>
      <c r="D49" s="36" t="s">
        <v>34</v>
      </c>
      <c r="E49" s="36"/>
      <c r="F49" s="36"/>
    </row>
    <row r="50" spans="3:6" ht="13.5">
      <c r="C50"/>
      <c r="D50" s="55" t="s">
        <v>62</v>
      </c>
      <c r="E50" s="36"/>
      <c r="F50" s="36"/>
    </row>
    <row r="51" spans="3:6" ht="13.5">
      <c r="C51"/>
      <c r="D51" s="36" t="s">
        <v>37</v>
      </c>
      <c r="E51" s="36"/>
      <c r="F51" s="36"/>
    </row>
    <row r="52" spans="3:6" ht="13.5">
      <c r="C52"/>
      <c r="D52" t="s">
        <v>38</v>
      </c>
      <c r="E52" s="36"/>
      <c r="F52" s="36"/>
    </row>
    <row r="53" spans="3:6" ht="13.5">
      <c r="C53"/>
      <c r="D53" s="36" t="s">
        <v>39</v>
      </c>
      <c r="E53" s="36"/>
      <c r="F53" s="36"/>
    </row>
    <row r="54" spans="3:6" ht="13.5">
      <c r="C54"/>
      <c r="D54" t="s">
        <v>40</v>
      </c>
      <c r="E54" s="36"/>
      <c r="F54" s="36"/>
    </row>
    <row r="55" spans="3:6" ht="13.5">
      <c r="C55"/>
      <c r="D55" s="36" t="s">
        <v>41</v>
      </c>
      <c r="E55" s="36"/>
      <c r="F55" s="36"/>
    </row>
    <row r="56" spans="3:6" ht="13.5">
      <c r="C56"/>
      <c r="D56" s="55" t="s">
        <v>66</v>
      </c>
      <c r="E56" s="36"/>
      <c r="F56" s="36"/>
    </row>
    <row r="57" spans="3:6" ht="13.5">
      <c r="C57"/>
      <c r="D57" s="36" t="s">
        <v>42</v>
      </c>
      <c r="E57" s="36"/>
      <c r="F57" s="36"/>
    </row>
    <row r="58" spans="3:6" ht="13.5">
      <c r="C58"/>
      <c r="D58" s="36" t="s">
        <v>43</v>
      </c>
      <c r="E58" s="36"/>
      <c r="F58"/>
    </row>
    <row r="59" spans="3:6" ht="13.5">
      <c r="C59"/>
      <c r="D59" s="36" t="s">
        <v>44</v>
      </c>
      <c r="E59" s="36"/>
      <c r="F59"/>
    </row>
    <row r="60" spans="3:6" ht="13.5">
      <c r="C60"/>
      <c r="D60" s="36" t="s">
        <v>45</v>
      </c>
      <c r="E60" s="36"/>
      <c r="F60" s="36"/>
    </row>
    <row r="61" spans="3:6" ht="13.5">
      <c r="C61"/>
      <c r="D61" s="36" t="s">
        <v>35</v>
      </c>
      <c r="E61" s="36"/>
      <c r="F61" s="36"/>
    </row>
    <row r="62" spans="3:6" ht="13.5">
      <c r="C62"/>
      <c r="D62" s="37" t="s">
        <v>46</v>
      </c>
      <c r="E62"/>
      <c r="F62" s="37"/>
    </row>
    <row r="63" spans="3:6" ht="13.5">
      <c r="C63"/>
      <c r="D63" s="36" t="s">
        <v>47</v>
      </c>
      <c r="E63"/>
    </row>
    <row r="64" spans="3:6" ht="13.5">
      <c r="C64"/>
      <c r="D64" s="36" t="s">
        <v>48</v>
      </c>
      <c r="E64" s="36"/>
    </row>
    <row r="65" spans="4:4" ht="13.5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0</xdr:rowOff>
                  </from>
                  <to>
                    <xdr:col>10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0</xdr:rowOff>
                  </from>
                  <to>
                    <xdr:col>10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0</xdr:rowOff>
                  </from>
                  <to>
                    <xdr:col>10</xdr:col>
                    <xdr:colOff>104775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0</xdr:rowOff>
                  </from>
                  <to>
                    <xdr:col>10</xdr:col>
                    <xdr:colOff>104775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0</xdr:rowOff>
                  </from>
                  <to>
                    <xdr:col>10</xdr:col>
                    <xdr:colOff>104775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Option Button 20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Option Button 2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Option Button 2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Option Button 23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7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8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9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久保 孝博</cp:lastModifiedBy>
  <cp:lastPrinted>2025-06-09T11:58:38Z</cp:lastPrinted>
  <dcterms:created xsi:type="dcterms:W3CDTF">2013-02-01T09:56:49Z</dcterms:created>
  <dcterms:modified xsi:type="dcterms:W3CDTF">2025-06-11T10:59:54Z</dcterms:modified>
</cp:coreProperties>
</file>