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企画調査課\企画係MO\【12】業務発注\【12-19】R7年度業務\020_令和7年度広島高速道路交通量推計他業務\04_公告\"/>
    </mc:Choice>
  </mc:AlternateContent>
  <xr:revisionPtr revIDLastSave="0" documentId="13_ncr:1_{D2DBD2A4-C060-4C14-8E8F-2BBD87980B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簡易型2-2" sheetId="1" r:id="rId1"/>
  </sheets>
  <externalReferences>
    <externalReference r:id="rId2"/>
  </externalReferences>
  <definedNames>
    <definedName name="_xlnm._FilterDatabase" localSheetId="0" hidden="1">'簡易型2-2'!#REF!</definedName>
    <definedName name="_xlnm.Print_Area" localSheetId="0">'簡易型2-2'!$B$1:$Y$38</definedName>
    <definedName name="加盟団体">#REF!</definedName>
    <definedName name="工事場所">#REF!</definedName>
    <definedName name="資格">#REF!</definedName>
    <definedName name="実績">#REF!</definedName>
    <definedName name="従事役職">#REF!</definedName>
    <definedName name="整理番号">#REF!</definedName>
    <definedName name="専門資格">#REF!</definedName>
    <definedName name="選定年度">#REF!</definedName>
    <definedName name="得点">'簡易型2-2'!#REF!</definedName>
    <definedName name="得点１">#REF!</definedName>
    <definedName name="得点２">#REF!</definedName>
    <definedName name="得点２１">#REF!</definedName>
    <definedName name="得点３">#REF!</definedName>
    <definedName name="得点４">#REF!</definedName>
    <definedName name="得点５">#REF!</definedName>
    <definedName name="得点６">#REF!</definedName>
    <definedName name="得点７">#REF!</definedName>
    <definedName name="発注機関">#REF!</definedName>
    <definedName name="評価">[1]リスト!$R$54:$R$65</definedName>
  </definedNames>
  <calcPr calcId="181029"/>
</workbook>
</file>

<file path=xl/calcChain.xml><?xml version="1.0" encoding="utf-8"?>
<calcChain xmlns="http://schemas.openxmlformats.org/spreadsheetml/2006/main">
  <c r="G38" i="1" l="1"/>
  <c r="AE28" i="1"/>
  <c r="AB28" i="1"/>
  <c r="W37" i="1"/>
  <c r="H35" i="1" s="1"/>
  <c r="AB21" i="1"/>
  <c r="W28" i="1" l="1"/>
  <c r="J28" i="1"/>
  <c r="W10" i="1"/>
  <c r="J10" i="1"/>
  <c r="H14" i="1" l="1"/>
  <c r="H32" i="1" l="1"/>
  <c r="H29" i="1"/>
  <c r="AH27" i="1"/>
  <c r="AH28" i="1" s="1"/>
  <c r="AE27" i="1"/>
  <c r="AB27" i="1"/>
  <c r="P27" i="1"/>
  <c r="H23" i="1"/>
  <c r="AH22" i="1"/>
  <c r="AE22" i="1"/>
  <c r="AB22" i="1"/>
  <c r="W22" i="1"/>
  <c r="H20" i="1" s="1"/>
  <c r="H17" i="1"/>
  <c r="AA17" i="1"/>
  <c r="H11" i="1"/>
  <c r="P9" i="1"/>
  <c r="H26" i="1"/>
  <c r="AE21" i="1"/>
  <c r="AH21" i="1"/>
  <c r="J22" i="1"/>
  <c r="J37" i="1"/>
  <c r="H38" i="1" l="1"/>
  <c r="AH32" i="1"/>
  <c r="AE32" i="1"/>
  <c r="AB32" i="1"/>
  <c r="H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L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Q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V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L2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Q2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V2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<sst xmlns="http://schemas.openxmlformats.org/spreadsheetml/2006/main" count="107" uniqueCount="84">
  <si>
    <t>区分</t>
    <rPh sb="0" eb="2">
      <t>クブン</t>
    </rPh>
    <phoneticPr fontId="3"/>
  </si>
  <si>
    <t>評価項目</t>
    <rPh sb="0" eb="2">
      <t>ヒョウカ</t>
    </rPh>
    <rPh sb="2" eb="4">
      <t>コウモク</t>
    </rPh>
    <phoneticPr fontId="3"/>
  </si>
  <si>
    <t>配点</t>
    <rPh sb="0" eb="2">
      <t>ハイテン</t>
    </rPh>
    <phoneticPr fontId="3"/>
  </si>
  <si>
    <t>評価基準</t>
    <rPh sb="0" eb="2">
      <t>ヒョウカ</t>
    </rPh>
    <rPh sb="2" eb="4">
      <t>キジュン</t>
    </rPh>
    <phoneticPr fontId="3"/>
  </si>
  <si>
    <t>１　企業の能力</t>
    <rPh sb="2" eb="4">
      <t>キギョウ</t>
    </rPh>
    <rPh sb="5" eb="7">
      <t>ノウリョク</t>
    </rPh>
    <phoneticPr fontId="3"/>
  </si>
  <si>
    <t>成果の確実性</t>
    <rPh sb="0" eb="2">
      <t>セイカ</t>
    </rPh>
    <rPh sb="3" eb="6">
      <t>カクジツセイ</t>
    </rPh>
    <phoneticPr fontId="3"/>
  </si>
  <si>
    <t>1件：</t>
    <rPh sb="1" eb="2">
      <t>ケン</t>
    </rPh>
    <phoneticPr fontId="3"/>
  </si>
  <si>
    <t>2件：</t>
    <rPh sb="1" eb="2">
      <t>ケン</t>
    </rPh>
    <phoneticPr fontId="3"/>
  </si>
  <si>
    <t>3件：</t>
    <rPh sb="1" eb="2">
      <t>ケン</t>
    </rPh>
    <phoneticPr fontId="3"/>
  </si>
  <si>
    <t>←成績評定がない場合、65点を入力する</t>
    <rPh sb="1" eb="3">
      <t>セイセキ</t>
    </rPh>
    <rPh sb="3" eb="5">
      <t>ヒョウテイ</t>
    </rPh>
    <rPh sb="8" eb="10">
      <t>バアイ</t>
    </rPh>
    <rPh sb="13" eb="14">
      <t>テン</t>
    </rPh>
    <rPh sb="15" eb="17">
      <t>ニュウリョク</t>
    </rPh>
    <phoneticPr fontId="3"/>
  </si>
  <si>
    <t>業務成績平均点：</t>
    <rPh sb="0" eb="2">
      <t>ギョウム</t>
    </rPh>
    <rPh sb="2" eb="4">
      <t>セイセキ</t>
    </rPh>
    <rPh sb="4" eb="7">
      <t>ヘイキンテン</t>
    </rPh>
    <phoneticPr fontId="3"/>
  </si>
  <si>
    <t>点</t>
    <rPh sb="0" eb="1">
      <t>テン</t>
    </rPh>
    <phoneticPr fontId="3"/>
  </si>
  <si>
    <t>品質確保体制</t>
    <rPh sb="0" eb="2">
      <t>ヒンシツ</t>
    </rPh>
    <rPh sb="2" eb="4">
      <t>カクホ</t>
    </rPh>
    <rPh sb="4" eb="6">
      <t>タイセイ</t>
    </rPh>
    <phoneticPr fontId="3"/>
  </si>
  <si>
    <t>技術者１</t>
    <rPh sb="0" eb="3">
      <t>ギジュツシャ</t>
    </rPh>
    <phoneticPr fontId="3"/>
  </si>
  <si>
    <t>技術者２</t>
    <rPh sb="0" eb="3">
      <t>ギジュツシャ</t>
    </rPh>
    <phoneticPr fontId="3"/>
  </si>
  <si>
    <t>技術者３</t>
    <rPh sb="0" eb="3">
      <t>ギジュツシャ</t>
    </rPh>
    <phoneticPr fontId="3"/>
  </si>
  <si>
    <t>２　管理技術者の能力</t>
    <rPh sb="2" eb="4">
      <t>カンリ</t>
    </rPh>
    <rPh sb="4" eb="7">
      <t>ギジュツシャ</t>
    </rPh>
    <rPh sb="8" eb="10">
      <t>ノウリョク</t>
    </rPh>
    <phoneticPr fontId="3"/>
  </si>
  <si>
    <t>技術者資格</t>
    <rPh sb="0" eb="2">
      <t>ギジュツ</t>
    </rPh>
    <rPh sb="2" eb="3">
      <t>シャ</t>
    </rPh>
    <rPh sb="3" eb="5">
      <t>シカク</t>
    </rPh>
    <phoneticPr fontId="3"/>
  </si>
  <si>
    <t>技術者の継続的学習状況</t>
    <rPh sb="0" eb="3">
      <t>ギジュツシャ</t>
    </rPh>
    <rPh sb="4" eb="7">
      <t>ケイゾクテキ</t>
    </rPh>
    <rPh sb="7" eb="9">
      <t>ガクシュウ</t>
    </rPh>
    <rPh sb="9" eb="11">
      <t>ジョウキョウ</t>
    </rPh>
    <phoneticPr fontId="3"/>
  </si>
  <si>
    <t>団体名：</t>
    <rPh sb="0" eb="2">
      <t>ダンタイ</t>
    </rPh>
    <rPh sb="2" eb="3">
      <t>ナ</t>
    </rPh>
    <phoneticPr fontId="3"/>
  </si>
  <si>
    <t>CPD取得単位</t>
    <rPh sb="3" eb="5">
      <t>シュトク</t>
    </rPh>
    <rPh sb="5" eb="7">
      <t>タンイ</t>
    </rPh>
    <phoneticPr fontId="3"/>
  </si>
  <si>
    <t>単位</t>
    <rPh sb="0" eb="2">
      <t>タンイ</t>
    </rPh>
    <phoneticPr fontId="3"/>
  </si>
  <si>
    <t>取得単位数：</t>
    <rPh sb="0" eb="2">
      <t>シュトク</t>
    </rPh>
    <rPh sb="2" eb="4">
      <t>タンイ</t>
    </rPh>
    <rPh sb="4" eb="5">
      <t>スウ</t>
    </rPh>
    <phoneticPr fontId="3"/>
  </si>
  <si>
    <t>CPD評価点</t>
    <rPh sb="3" eb="5">
      <t>ヒョウカ</t>
    </rPh>
    <rPh sb="5" eb="6">
      <t>テン</t>
    </rPh>
    <phoneticPr fontId="3"/>
  </si>
  <si>
    <t>業務執行技術力</t>
    <rPh sb="0" eb="2">
      <t>ギョウム</t>
    </rPh>
    <rPh sb="2" eb="4">
      <t>シッコウ</t>
    </rPh>
    <rPh sb="4" eb="7">
      <t>ギジュツリョク</t>
    </rPh>
    <phoneticPr fontId="3"/>
  </si>
  <si>
    <t>同種・同規模</t>
    <rPh sb="0" eb="2">
      <t>ドウシュ</t>
    </rPh>
    <rPh sb="3" eb="6">
      <t>ドウキボ</t>
    </rPh>
    <phoneticPr fontId="3"/>
  </si>
  <si>
    <t>成績点</t>
    <rPh sb="0" eb="2">
      <t>セイセキ</t>
    </rPh>
    <rPh sb="2" eb="3">
      <t>テン</t>
    </rPh>
    <phoneticPr fontId="3"/>
  </si>
  <si>
    <t>成績点平均</t>
    <rPh sb="0" eb="2">
      <t>セイセキ</t>
    </rPh>
    <rPh sb="2" eb="3">
      <t>テン</t>
    </rPh>
    <rPh sb="3" eb="5">
      <t>ヘイキン</t>
    </rPh>
    <phoneticPr fontId="3"/>
  </si>
  <si>
    <t>成績点評価点</t>
    <rPh sb="0" eb="2">
      <t>セイセキ</t>
    </rPh>
    <rPh sb="2" eb="3">
      <t>テン</t>
    </rPh>
    <rPh sb="3" eb="5">
      <t>ヒョウカ</t>
    </rPh>
    <rPh sb="5" eb="6">
      <t>テン</t>
    </rPh>
    <phoneticPr fontId="3"/>
  </si>
  <si>
    <t>３　担当技術者の能力</t>
    <rPh sb="2" eb="4">
      <t>タントウ</t>
    </rPh>
    <rPh sb="4" eb="7">
      <t>ギジュツシャ</t>
    </rPh>
    <rPh sb="8" eb="10">
      <t>ノウリョク</t>
    </rPh>
    <phoneticPr fontId="3"/>
  </si>
  <si>
    <t>合計</t>
    <rPh sb="0" eb="2">
      <t>ゴウケイ</t>
    </rPh>
    <phoneticPr fontId="3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</si>
  <si>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3"/>
  </si>
  <si>
    <t>加盟団体</t>
    <rPh sb="0" eb="2">
      <t>カメイ</t>
    </rPh>
    <rPh sb="2" eb="4">
      <t>ダンタイ</t>
    </rPh>
    <phoneticPr fontId="3"/>
  </si>
  <si>
    <t>建設コンサルタンツ協会</t>
    <rPh sb="0" eb="2">
      <t>ケンセツ</t>
    </rPh>
    <rPh sb="9" eb="11">
      <t>キョウカイ</t>
    </rPh>
    <phoneticPr fontId="3"/>
  </si>
  <si>
    <t>日本技術士会</t>
    <rPh sb="0" eb="2">
      <t>ニホン</t>
    </rPh>
    <rPh sb="2" eb="4">
      <t>ギジュツ</t>
    </rPh>
    <rPh sb="4" eb="5">
      <t>シ</t>
    </rPh>
    <rPh sb="5" eb="6">
      <t>カイ</t>
    </rPh>
    <phoneticPr fontId="3"/>
  </si>
  <si>
    <t>空気調和・衛生工学会</t>
    <rPh sb="0" eb="2">
      <t>クウキ</t>
    </rPh>
    <rPh sb="2" eb="4">
      <t>チョウワ</t>
    </rPh>
    <rPh sb="5" eb="7">
      <t>エイセイ</t>
    </rPh>
    <rPh sb="7" eb="9">
      <t>コウガク</t>
    </rPh>
    <rPh sb="9" eb="10">
      <t>カイ</t>
    </rPh>
    <phoneticPr fontId="3"/>
  </si>
  <si>
    <t>地盤工学会</t>
    <rPh sb="0" eb="2">
      <t>ジバン</t>
    </rPh>
    <rPh sb="2" eb="4">
      <t>コウガク</t>
    </rPh>
    <rPh sb="4" eb="5">
      <t>カイ</t>
    </rPh>
    <phoneticPr fontId="3"/>
  </si>
  <si>
    <t>全国上下水道コンサルタント協会</t>
    <rPh sb="0" eb="2">
      <t>ゼンコク</t>
    </rPh>
    <rPh sb="2" eb="3">
      <t>ジョウ</t>
    </rPh>
    <rPh sb="3" eb="5">
      <t>ゲスイ</t>
    </rPh>
    <rPh sb="5" eb="6">
      <t>ドウ</t>
    </rPh>
    <rPh sb="13" eb="15">
      <t>キョウカイ</t>
    </rPh>
    <phoneticPr fontId="3"/>
  </si>
  <si>
    <t>森林・自然環境技術者教育会</t>
    <rPh sb="0" eb="2">
      <t>シンリン</t>
    </rPh>
    <rPh sb="3" eb="5">
      <t>シゼン</t>
    </rPh>
    <rPh sb="5" eb="7">
      <t>カンキョウ</t>
    </rPh>
    <rPh sb="7" eb="10">
      <t>ギジュツシャ</t>
    </rPh>
    <rPh sb="10" eb="12">
      <t>キョウイク</t>
    </rPh>
    <rPh sb="12" eb="13">
      <t>カイ</t>
    </rPh>
    <phoneticPr fontId="3"/>
  </si>
  <si>
    <t>全国測量設計業協会連合会</t>
    <rPh sb="0" eb="2">
      <t>ゼンコク</t>
    </rPh>
    <rPh sb="2" eb="4">
      <t>ソクリョウ</t>
    </rPh>
    <rPh sb="4" eb="6">
      <t>セッケイ</t>
    </rPh>
    <rPh sb="6" eb="7">
      <t>ギョウ</t>
    </rPh>
    <rPh sb="7" eb="9">
      <t>キョウカイ</t>
    </rPh>
    <rPh sb="9" eb="12">
      <t>レンゴウカイ</t>
    </rPh>
    <phoneticPr fontId="3"/>
  </si>
  <si>
    <t>全国土木施工管理技士会連合会</t>
    <rPh sb="0" eb="2">
      <t>ゼンコク</t>
    </rPh>
    <rPh sb="2" eb="4">
      <t>ドボク</t>
    </rPh>
    <rPh sb="4" eb="6">
      <t>セコウ</t>
    </rPh>
    <rPh sb="6" eb="8">
      <t>カンリ</t>
    </rPh>
    <rPh sb="8" eb="10">
      <t>ギシ</t>
    </rPh>
    <rPh sb="10" eb="11">
      <t>カイ</t>
    </rPh>
    <rPh sb="11" eb="14">
      <t>レンゴウカイ</t>
    </rPh>
    <phoneticPr fontId="3"/>
  </si>
  <si>
    <t>土木学会</t>
    <rPh sb="0" eb="2">
      <t>ドボク</t>
    </rPh>
    <rPh sb="2" eb="4">
      <t>ガッカイ</t>
    </rPh>
    <phoneticPr fontId="3"/>
  </si>
  <si>
    <t>土質・地質技術者生涯学習協議会</t>
    <rPh sb="0" eb="2">
      <t>ドシツ</t>
    </rPh>
    <rPh sb="3" eb="5">
      <t>チシツ</t>
    </rPh>
    <rPh sb="5" eb="8">
      <t>ギジュツシャ</t>
    </rPh>
    <rPh sb="8" eb="10">
      <t>ショウガイ</t>
    </rPh>
    <rPh sb="10" eb="12">
      <t>ガクシュウ</t>
    </rPh>
    <rPh sb="12" eb="15">
      <t>キョウギカイ</t>
    </rPh>
    <phoneticPr fontId="3"/>
  </si>
  <si>
    <t>日本環境アセスメント協会</t>
    <rPh sb="0" eb="2">
      <t>ニホン</t>
    </rPh>
    <rPh sb="2" eb="4">
      <t>カンキョウ</t>
    </rPh>
    <rPh sb="10" eb="12">
      <t>キョウカイ</t>
    </rPh>
    <phoneticPr fontId="3"/>
  </si>
  <si>
    <t>日本コンクリート工学会</t>
    <rPh sb="0" eb="2">
      <t>ニホン</t>
    </rPh>
    <rPh sb="8" eb="10">
      <t>コウガク</t>
    </rPh>
    <rPh sb="10" eb="11">
      <t>カイ</t>
    </rPh>
    <phoneticPr fontId="3"/>
  </si>
  <si>
    <t>日本建築士会連合会</t>
    <rPh sb="0" eb="2">
      <t>ニホン</t>
    </rPh>
    <rPh sb="2" eb="4">
      <t>ケンチク</t>
    </rPh>
    <rPh sb="4" eb="5">
      <t>シ</t>
    </rPh>
    <rPh sb="5" eb="6">
      <t>カイ</t>
    </rPh>
    <rPh sb="6" eb="9">
      <t>レンゴウカイ</t>
    </rPh>
    <phoneticPr fontId="3"/>
  </si>
  <si>
    <t>日本造園学会</t>
    <rPh sb="0" eb="2">
      <t>ニホン</t>
    </rPh>
    <rPh sb="2" eb="4">
      <t>ゾウエン</t>
    </rPh>
    <rPh sb="4" eb="5">
      <t>ガッカイ</t>
    </rPh>
    <rPh sb="5" eb="6">
      <t>カイ</t>
    </rPh>
    <phoneticPr fontId="3"/>
  </si>
  <si>
    <t>日本都市計画学会</t>
    <rPh sb="0" eb="2">
      <t>ニホン</t>
    </rPh>
    <rPh sb="2" eb="4">
      <t>トシ</t>
    </rPh>
    <rPh sb="4" eb="6">
      <t>ケイカク</t>
    </rPh>
    <rPh sb="6" eb="8">
      <t>ガッカイ</t>
    </rPh>
    <phoneticPr fontId="3"/>
  </si>
  <si>
    <t>農業農村工学会</t>
    <rPh sb="0" eb="2">
      <t>ノウギョウ</t>
    </rPh>
    <rPh sb="2" eb="4">
      <t>ノウソン</t>
    </rPh>
    <rPh sb="4" eb="5">
      <t>コウ</t>
    </rPh>
    <rPh sb="5" eb="7">
      <t>ガッカイ</t>
    </rPh>
    <phoneticPr fontId="3"/>
  </si>
  <si>
    <t>保有資格</t>
  </si>
  <si>
    <t>　</t>
    <phoneticPr fontId="3"/>
  </si>
  <si>
    <t>～</t>
    <phoneticPr fontId="3"/>
  </si>
  <si>
    <t>担当技術者及び照査技術者ともに複数配置</t>
  </si>
  <si>
    <t>担当技術者又は照査技術者が複数配置</t>
  </si>
  <si>
    <t>上記以外</t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</si>
  <si>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3"/>
  </si>
  <si>
    <t>管理技術者が複数提出された場合の比較表</t>
    <rPh sb="0" eb="2">
      <t>カンリ</t>
    </rPh>
    <rPh sb="2" eb="5">
      <t>ギジュツシャ</t>
    </rPh>
    <rPh sb="6" eb="8">
      <t>フクスウ</t>
    </rPh>
    <rPh sb="8" eb="10">
      <t>テイシュツ</t>
    </rPh>
    <rPh sb="13" eb="15">
      <t>バアイ</t>
    </rPh>
    <rPh sb="16" eb="18">
      <t>ヒカク</t>
    </rPh>
    <rPh sb="18" eb="19">
      <t>ヒョウ</t>
    </rPh>
    <phoneticPr fontId="3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</si>
  <si>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3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</si>
  <si>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3"/>
  </si>
  <si>
    <t>自己採点合計</t>
    <rPh sb="0" eb="2">
      <t>ジコ</t>
    </rPh>
    <rPh sb="2" eb="4">
      <t>サイテン</t>
    </rPh>
    <rPh sb="4" eb="6">
      <t>ゴウケイ</t>
    </rPh>
    <phoneticPr fontId="3"/>
  </si>
  <si>
    <t>様式第２－２号用</t>
    <rPh sb="0" eb="2">
      <t>ヨウシキ</t>
    </rPh>
    <rPh sb="2" eb="3">
      <t>ダイ</t>
    </rPh>
    <rPh sb="6" eb="7">
      <t>ゴウ</t>
    </rPh>
    <rPh sb="7" eb="8">
      <t>ヨウ</t>
    </rPh>
    <phoneticPr fontId="3"/>
  </si>
  <si>
    <t>建設業振興基金</t>
    <rPh sb="0" eb="2">
      <t>ケンセツ</t>
    </rPh>
    <rPh sb="2" eb="3">
      <t>ギョウ</t>
    </rPh>
    <rPh sb="3" eb="5">
      <t>シンコウ</t>
    </rPh>
    <rPh sb="5" eb="7">
      <t>キキン</t>
    </rPh>
    <phoneticPr fontId="3"/>
  </si>
  <si>
    <t>交通工学研究会</t>
    <rPh sb="0" eb="2">
      <t>コウツウ</t>
    </rPh>
    <rPh sb="2" eb="4">
      <t>コウガク</t>
    </rPh>
    <rPh sb="4" eb="7">
      <t>ケンキュウカイ</t>
    </rPh>
    <phoneticPr fontId="3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</si>
  <si>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3"/>
  </si>
  <si>
    <t>優良業務表彰の実績あり</t>
    <rPh sb="0" eb="2">
      <t>ユウリョウ</t>
    </rPh>
    <rPh sb="2" eb="4">
      <t>ギョウム</t>
    </rPh>
    <rPh sb="4" eb="6">
      <t>ヒョウショウ</t>
    </rPh>
    <rPh sb="7" eb="9">
      <t>ジッセキ</t>
    </rPh>
    <phoneticPr fontId="3"/>
  </si>
  <si>
    <t>表彰の実績なし</t>
    <rPh sb="0" eb="2">
      <t>ヒョウショウ</t>
    </rPh>
    <rPh sb="3" eb="5">
      <t>ジッセキ</t>
    </rPh>
    <phoneticPr fontId="3"/>
  </si>
  <si>
    <t>全日本建設技術協会</t>
    <rPh sb="0" eb="3">
      <t>ゼンニッポン</t>
    </rPh>
    <rPh sb="3" eb="5">
      <t>ケンセツ</t>
    </rPh>
    <rPh sb="5" eb="7">
      <t>ギジュツ</t>
    </rPh>
    <rPh sb="7" eb="9">
      <t>キョウカイ</t>
    </rPh>
    <phoneticPr fontId="3"/>
  </si>
  <si>
    <t>優秀建設技術者表彰</t>
    <rPh sb="0" eb="2">
      <t>ユウシュウ</t>
    </rPh>
    <rPh sb="2" eb="4">
      <t>ケンセツ</t>
    </rPh>
    <rPh sb="4" eb="6">
      <t>ギジュツ</t>
    </rPh>
    <rPh sb="6" eb="7">
      <t>シャ</t>
    </rPh>
    <rPh sb="7" eb="9">
      <t>ヒョウショウ</t>
    </rPh>
    <phoneticPr fontId="3"/>
  </si>
  <si>
    <t>広島高速道路公社等の表彰の実績あり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9">
      <t>トウ</t>
    </rPh>
    <rPh sb="10" eb="12">
      <t>ヒョウショウ</t>
    </rPh>
    <rPh sb="13" eb="15">
      <t>ジッセキ</t>
    </rPh>
    <phoneticPr fontId="3"/>
  </si>
  <si>
    <t>上記以外の表彰の実績あり</t>
    <rPh sb="2" eb="4">
      <t>イガイ</t>
    </rPh>
    <rPh sb="5" eb="7">
      <t>ヒョウショウ</t>
    </rPh>
    <rPh sb="8" eb="10">
      <t>ジッセキ</t>
    </rPh>
    <phoneticPr fontId="3"/>
  </si>
  <si>
    <r>
      <t>※</t>
    </r>
    <r>
      <rPr>
        <sz val="9"/>
        <color indexed="10"/>
        <rFont val="HGMaruGothicMPRO"/>
        <family val="3"/>
        <charset val="128"/>
      </rPr>
      <t>赤字</t>
    </r>
    <r>
      <rPr>
        <sz val="9"/>
        <rFont val="HGMaruGothicM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3"/>
  </si>
  <si>
    <t>業務実施及び照査体制
業務分野：土木関係建設コンサルタント</t>
    <rPh sb="11" eb="13">
      <t>ギョウム</t>
    </rPh>
    <rPh sb="13" eb="15">
      <t>ブンヤ</t>
    </rPh>
    <phoneticPr fontId="3"/>
  </si>
  <si>
    <t>技術士（総合技術監理部門：建設－道路、又は建設部門：道路）又は土木学会認定技術者（特別上級土木技術者（交通））を有する</t>
    <rPh sb="8" eb="10">
      <t>カンリ</t>
    </rPh>
    <phoneticPr fontId="3"/>
  </si>
  <si>
    <t>技術士（総合技術監理部門：建設－道路、又は建設部門：道路）を有する</t>
    <rPh sb="8" eb="10">
      <t>カンリ</t>
    </rPh>
    <phoneticPr fontId="3"/>
  </si>
  <si>
    <t>令和4年度以降の同種業務3件の業務成績評定の平均点
同種業務：交通量推計業務</t>
    <rPh sb="0" eb="2">
      <t>レイワ</t>
    </rPh>
    <rPh sb="26" eb="28">
      <t>ドウシュ</t>
    </rPh>
    <rPh sb="28" eb="30">
      <t>ギョウム</t>
    </rPh>
    <rPh sb="36" eb="38">
      <t>ギョウム</t>
    </rPh>
    <phoneticPr fontId="3"/>
  </si>
  <si>
    <t>令和4年度以降の同業務分野での優良業務表彰等の有無
同業務分野：土木関係建設コンサルタント</t>
    <rPh sb="0" eb="2">
      <t>レイワ</t>
    </rPh>
    <rPh sb="11" eb="13">
      <t>ブンヤ</t>
    </rPh>
    <rPh sb="15" eb="17">
      <t>ユウリョウ</t>
    </rPh>
    <rPh sb="17" eb="19">
      <t>ギョウム</t>
    </rPh>
    <rPh sb="19" eb="21">
      <t>ヒョウショウ</t>
    </rPh>
    <rPh sb="21" eb="22">
      <t>トウ</t>
    </rPh>
    <rPh sb="23" eb="25">
      <t>ウム</t>
    </rPh>
    <rPh sb="26" eb="27">
      <t>ドウ</t>
    </rPh>
    <rPh sb="27" eb="29">
      <t>ギョウム</t>
    </rPh>
    <rPh sb="29" eb="31">
      <t>ブンヤ</t>
    </rPh>
    <rPh sb="32" eb="34">
      <t>ドボク</t>
    </rPh>
    <rPh sb="34" eb="36">
      <t>カンケイ</t>
    </rPh>
    <rPh sb="36" eb="38">
      <t>ケンセツ</t>
    </rPh>
    <phoneticPr fontId="3"/>
  </si>
  <si>
    <t>令和6年度の
継続教育（CPD）の取組み</t>
    <rPh sb="0" eb="2">
      <t>レイワ</t>
    </rPh>
    <rPh sb="3" eb="5">
      <t>ネンド</t>
    </rPh>
    <phoneticPr fontId="3"/>
  </si>
  <si>
    <t>平成27年度以降の同種業務の実績
同種業務：交通量推計業務</t>
    <phoneticPr fontId="3"/>
  </si>
  <si>
    <t>令和2年度以降に管理技術者としての実績あり</t>
    <rPh sb="0" eb="2">
      <t>レイワ</t>
    </rPh>
    <rPh sb="3" eb="5">
      <t>ネンド</t>
    </rPh>
    <rPh sb="5" eb="7">
      <t>イコウ</t>
    </rPh>
    <phoneticPr fontId="3"/>
  </si>
  <si>
    <t>平成27年度～令和元年年度以降に管理技術者としての実績あり</t>
    <rPh sb="0" eb="2">
      <t>ヘイセイ</t>
    </rPh>
    <rPh sb="4" eb="6">
      <t>ネンド</t>
    </rPh>
    <rPh sb="7" eb="9">
      <t>レイワ</t>
    </rPh>
    <rPh sb="9" eb="11">
      <t>ガンネン</t>
    </rPh>
    <rPh sb="11" eb="13">
      <t>ネンド</t>
    </rPh>
    <rPh sb="13" eb="15">
      <t>イコウ</t>
    </rPh>
    <phoneticPr fontId="3"/>
  </si>
  <si>
    <t>令和４年度以降の同業務分野（部門）3件の業務成績評定の平均点
業務分野（部門）：土木関係建設コンサルタント（道路部門）</t>
    <rPh sb="0" eb="2">
      <t>レイワ</t>
    </rPh>
    <phoneticPr fontId="3"/>
  </si>
  <si>
    <t>令和３年度以降の同業務分野での優秀建設技術者表彰等の有無
同業務分野：土木関係建設コンサルタント</t>
    <rPh sb="0" eb="2">
      <t>レイワ</t>
    </rPh>
    <rPh sb="3" eb="5">
      <t>ネンド</t>
    </rPh>
    <rPh sb="4" eb="5">
      <t>ガンネン</t>
    </rPh>
    <rPh sb="5" eb="7">
      <t>イコウ</t>
    </rPh>
    <rPh sb="8" eb="11">
      <t>ドウギョウム</t>
    </rPh>
    <rPh sb="11" eb="13">
      <t>ブンヤ</t>
    </rPh>
    <rPh sb="15" eb="17">
      <t>ユウシュウ</t>
    </rPh>
    <rPh sb="17" eb="19">
      <t>ケンセツ</t>
    </rPh>
    <rPh sb="19" eb="22">
      <t>ギジュツシャ</t>
    </rPh>
    <rPh sb="22" eb="24">
      <t>ヒョウショウ</t>
    </rPh>
    <rPh sb="24" eb="25">
      <t>トウ</t>
    </rPh>
    <rPh sb="26" eb="28">
      <t>ウム</t>
    </rPh>
    <rPh sb="29" eb="32">
      <t>ドウギョウム</t>
    </rPh>
    <rPh sb="32" eb="34">
      <t>ブンヤ</t>
    </rPh>
    <phoneticPr fontId="3"/>
  </si>
  <si>
    <t>国土交通省登録技術者（施設分野：道路-業務：計画・調査・設計）を有する</t>
    <rPh sb="7" eb="10">
      <t>ギジュツシャ</t>
    </rPh>
    <phoneticPr fontId="3"/>
  </si>
  <si>
    <t>令和６年度の
継続教育（CPD）の取組み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</si>
</sst>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sz val="9"/>
      <name val="HGMaruGothicMPRO"/>
      <family val="2"/>
      <charset val="128"/>
    </font>
    <font>
      <sz val="9"/>
      <name val="HGMaruGothicMPRO"/>
      <family val="3"/>
      <charset val="128"/>
    </font>
    <font>
      <i/>
      <sz val="9"/>
      <color rgb="FFFF0000"/>
      <name val="HGMaruGothicMPRO"/>
      <family val="3"/>
      <charset val="128"/>
    </font>
    <font>
      <b/>
      <i/>
      <sz val="9"/>
      <color rgb="FFFF0000"/>
      <name val="HGMaruGothicMPRO"/>
      <family val="3"/>
      <charset val="128"/>
    </font>
    <font>
      <sz val="9"/>
      <color indexed="10"/>
      <name val="HGMaruGothicM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2" fontId="2" fillId="0" borderId="1">
      <alignment horizontal="right"/>
    </xf>
    <xf numFmtId="0" fontId="13" fillId="0" borderId="2" applyNumberFormat="0" applyAlignment="0" applyProtection="0">
      <alignment horizontal="left" vertical="center"/>
    </xf>
    <xf numFmtId="0" fontId="13" fillId="0" borderId="3">
      <alignment horizontal="left" vertical="center"/>
    </xf>
  </cellStyleXfs>
  <cellXfs count="18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1" fillId="0" borderId="0" xfId="0" applyFont="1"/>
    <xf numFmtId="0" fontId="2" fillId="0" borderId="0" xfId="0" applyFont="1"/>
    <xf numFmtId="176" fontId="6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/>
    </xf>
    <xf numFmtId="178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>
      <alignment horizontal="center" textRotation="255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vertical="top"/>
      <protection locked="0"/>
    </xf>
    <xf numFmtId="0" fontId="19" fillId="0" borderId="8" xfId="0" applyFont="1" applyBorder="1" applyProtection="1"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19" fillId="0" borderId="5" xfId="0" applyFont="1" applyBorder="1" applyProtection="1">
      <protection locked="0"/>
    </xf>
    <xf numFmtId="0" fontId="19" fillId="0" borderId="5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4" fillId="0" borderId="6" xfId="0" applyFont="1" applyBorder="1" applyProtection="1"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17" fillId="0" borderId="0" xfId="0" applyFont="1"/>
    <xf numFmtId="0" fontId="4" fillId="0" borderId="0" xfId="0" applyFont="1"/>
    <xf numFmtId="179" fontId="10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>
      <alignment vertical="center" wrapText="1"/>
    </xf>
    <xf numFmtId="0" fontId="6" fillId="0" borderId="6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21" fillId="0" borderId="6" xfId="0" applyFont="1" applyBorder="1" applyAlignment="1" applyProtection="1">
      <alignment horizontal="right"/>
      <protection locked="0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vertical="top"/>
    </xf>
    <xf numFmtId="0" fontId="19" fillId="0" borderId="8" xfId="0" applyFont="1" applyBorder="1" applyAlignment="1" applyProtection="1">
      <alignment vertical="top"/>
      <protection locked="0"/>
    </xf>
    <xf numFmtId="0" fontId="1" fillId="0" borderId="0" xfId="0" applyFont="1"/>
    <xf numFmtId="0" fontId="24" fillId="0" borderId="12" xfId="0" applyFont="1" applyBorder="1" applyAlignment="1" applyProtection="1">
      <alignment horizontal="left" vertical="center" shrinkToFit="1"/>
      <protection locked="0"/>
    </xf>
    <xf numFmtId="180" fontId="24" fillId="3" borderId="14" xfId="0" applyNumberFormat="1" applyFont="1" applyFill="1" applyBorder="1" applyAlignment="1" applyProtection="1">
      <alignment horizontal="center" vertical="center" shrinkToFit="1"/>
      <protection locked="0"/>
    </xf>
    <xf numFmtId="180" fontId="24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left" vertical="center" shrinkToFit="1"/>
      <protection locked="0"/>
    </xf>
    <xf numFmtId="0" fontId="24" fillId="4" borderId="1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vertical="center"/>
      <protection locked="0"/>
    </xf>
    <xf numFmtId="180" fontId="2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179" fontId="4" fillId="5" borderId="20" xfId="0" applyNumberFormat="1" applyFont="1" applyFill="1" applyBorder="1" applyAlignment="1">
      <alignment horizontal="center" vertical="center"/>
    </xf>
    <xf numFmtId="179" fontId="4" fillId="5" borderId="21" xfId="0" applyNumberFormat="1" applyFont="1" applyFill="1" applyBorder="1"/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9" fontId="4" fillId="5" borderId="1" xfId="0" applyNumberFormat="1" applyFont="1" applyFill="1" applyBorder="1" applyAlignment="1">
      <alignment horizontal="center" vertical="center"/>
    </xf>
    <xf numFmtId="180" fontId="21" fillId="3" borderId="6" xfId="0" applyNumberFormat="1" applyFon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center"/>
    </xf>
    <xf numFmtId="179" fontId="21" fillId="0" borderId="0" xfId="0" applyNumberFormat="1" applyFont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left" vertical="center"/>
    </xf>
    <xf numFmtId="179" fontId="4" fillId="0" borderId="1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180" fontId="4" fillId="3" borderId="14" xfId="0" applyNumberFormat="1" applyFont="1" applyFill="1" applyBorder="1" applyAlignment="1" applyProtection="1">
      <alignment horizontal="center" vertical="center"/>
      <protection locked="0"/>
    </xf>
    <xf numFmtId="18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179" fontId="4" fillId="5" borderId="21" xfId="0" applyNumberFormat="1" applyFont="1" applyFill="1" applyBorder="1" applyAlignment="1">
      <alignment horizontal="center" vertical="center"/>
    </xf>
    <xf numFmtId="179" fontId="4" fillId="5" borderId="2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180" fontId="21" fillId="3" borderId="0" xfId="0" applyNumberFormat="1" applyFont="1" applyFill="1" applyAlignment="1" applyProtection="1">
      <alignment horizontal="center" shrinkToFit="1"/>
      <protection locked="0"/>
    </xf>
    <xf numFmtId="180" fontId="22" fillId="0" borderId="14" xfId="0" applyNumberFormat="1" applyFont="1" applyBorder="1" applyAlignment="1" applyProtection="1">
      <alignment horizontal="center" vertical="center"/>
      <protection locked="0"/>
    </xf>
    <xf numFmtId="180" fontId="22" fillId="0" borderId="15" xfId="0" applyNumberFormat="1" applyFont="1" applyBorder="1" applyAlignment="1" applyProtection="1">
      <alignment horizontal="center" vertical="center"/>
      <protection locked="0"/>
    </xf>
    <xf numFmtId="181" fontId="4" fillId="0" borderId="13" xfId="0" applyNumberFormat="1" applyFont="1" applyBorder="1" applyAlignment="1">
      <alignment horizontal="right" vertical="center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23" fillId="0" borderId="12" xfId="0" applyFont="1" applyBorder="1" applyAlignment="1" applyProtection="1">
      <alignment horizontal="left" vertical="center" shrinkToFit="1"/>
      <protection locked="0"/>
    </xf>
    <xf numFmtId="180" fontId="24" fillId="3" borderId="14" xfId="0" applyNumberFormat="1" applyFont="1" applyFill="1" applyBorder="1" applyAlignment="1" applyProtection="1">
      <alignment horizontal="center" vertical="center"/>
      <protection locked="0"/>
    </xf>
    <xf numFmtId="180" fontId="24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179" fontId="25" fillId="0" borderId="25" xfId="0" applyNumberFormat="1" applyFont="1" applyBorder="1" applyAlignment="1" applyProtection="1">
      <alignment horizontal="center" vertical="center"/>
      <protection locked="0"/>
    </xf>
    <xf numFmtId="179" fontId="25" fillId="0" borderId="26" xfId="0" applyNumberFormat="1" applyFont="1" applyBorder="1" applyAlignment="1" applyProtection="1">
      <alignment horizontal="center" vertical="center"/>
      <protection locked="0"/>
    </xf>
    <xf numFmtId="179" fontId="25" fillId="0" borderId="27" xfId="0" applyNumberFormat="1" applyFont="1" applyBorder="1" applyAlignment="1" applyProtection="1">
      <alignment horizontal="center" vertical="center"/>
      <protection locked="0"/>
    </xf>
    <xf numFmtId="179" fontId="25" fillId="0" borderId="14" xfId="0" applyNumberFormat="1" applyFont="1" applyBorder="1" applyAlignment="1" applyProtection="1">
      <alignment horizontal="center" vertical="center"/>
      <protection locked="0"/>
    </xf>
    <xf numFmtId="179" fontId="25" fillId="0" borderId="15" xfId="0" applyNumberFormat="1" applyFont="1" applyBorder="1" applyAlignment="1" applyProtection="1">
      <alignment horizontal="center" vertical="center"/>
      <protection locked="0"/>
    </xf>
    <xf numFmtId="180" fontId="25" fillId="0" borderId="14" xfId="0" applyNumberFormat="1" applyFont="1" applyBorder="1" applyAlignment="1" applyProtection="1">
      <alignment horizontal="center" vertical="center"/>
      <protection locked="0"/>
    </xf>
    <xf numFmtId="180" fontId="25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 shrinkToFit="1"/>
      <protection locked="0"/>
    </xf>
    <xf numFmtId="0" fontId="24" fillId="0" borderId="16" xfId="0" applyFont="1" applyBorder="1" applyAlignment="1" applyProtection="1">
      <alignment horizontal="left" vertical="center" wrapText="1" shrinkToFit="1"/>
      <protection locked="0"/>
    </xf>
    <xf numFmtId="0" fontId="24" fillId="0" borderId="28" xfId="0" applyFont="1" applyBorder="1" applyAlignment="1" applyProtection="1">
      <alignment horizontal="left" vertical="center" wrapText="1" shrinkToFit="1"/>
      <protection locked="0"/>
    </xf>
    <xf numFmtId="0" fontId="24" fillId="0" borderId="29" xfId="0" applyFont="1" applyBorder="1" applyAlignment="1" applyProtection="1">
      <alignment horizontal="left" vertical="center" wrapText="1" shrinkToFit="1"/>
      <protection locked="0"/>
    </xf>
    <xf numFmtId="180" fontId="24" fillId="3" borderId="30" xfId="0" applyNumberFormat="1" applyFont="1" applyFill="1" applyBorder="1" applyAlignment="1" applyProtection="1">
      <alignment horizontal="center" vertical="center"/>
      <protection locked="0"/>
    </xf>
    <xf numFmtId="180" fontId="24" fillId="3" borderId="31" xfId="0" applyNumberFormat="1" applyFont="1" applyFill="1" applyBorder="1" applyAlignment="1" applyProtection="1">
      <alignment horizontal="center" vertical="center"/>
      <protection locked="0"/>
    </xf>
    <xf numFmtId="180" fontId="24" fillId="3" borderId="32" xfId="0" applyNumberFormat="1" applyFont="1" applyFill="1" applyBorder="1" applyAlignment="1" applyProtection="1">
      <alignment horizontal="center" vertical="center"/>
      <protection locked="0"/>
    </xf>
    <xf numFmtId="180" fontId="24" fillId="3" borderId="33" xfId="0" applyNumberFormat="1" applyFont="1" applyFill="1" applyBorder="1" applyAlignment="1" applyProtection="1">
      <alignment horizontal="center" vertical="center"/>
      <protection locked="0"/>
    </xf>
    <xf numFmtId="180" fontId="24" fillId="3" borderId="0" xfId="0" applyNumberFormat="1" applyFont="1" applyFill="1" applyAlignment="1" applyProtection="1">
      <alignment horizontal="center" vertical="center"/>
      <protection locked="0"/>
    </xf>
    <xf numFmtId="180" fontId="24" fillId="3" borderId="34" xfId="0" applyNumberFormat="1" applyFont="1" applyFill="1" applyBorder="1" applyAlignment="1" applyProtection="1">
      <alignment horizontal="center" vertical="center"/>
      <protection locked="0"/>
    </xf>
    <xf numFmtId="180" fontId="24" fillId="3" borderId="35" xfId="0" applyNumberFormat="1" applyFont="1" applyFill="1" applyBorder="1" applyAlignment="1" applyProtection="1">
      <alignment horizontal="center" vertical="center"/>
      <protection locked="0"/>
    </xf>
    <xf numFmtId="180" fontId="24" fillId="3" borderId="13" xfId="0" applyNumberFormat="1" applyFont="1" applyFill="1" applyBorder="1" applyAlignment="1" applyProtection="1">
      <alignment horizontal="center" vertical="center"/>
      <protection locked="0"/>
    </xf>
    <xf numFmtId="180" fontId="24" fillId="3" borderId="36" xfId="0" applyNumberFormat="1" applyFont="1" applyFill="1" applyBorder="1" applyAlignment="1" applyProtection="1">
      <alignment horizontal="center" vertical="center"/>
      <protection locked="0"/>
    </xf>
    <xf numFmtId="180" fontId="24" fillId="3" borderId="37" xfId="0" applyNumberFormat="1" applyFont="1" applyFill="1" applyBorder="1" applyAlignment="1" applyProtection="1">
      <alignment horizontal="center" vertical="center"/>
      <protection locked="0"/>
    </xf>
    <xf numFmtId="180" fontId="24" fillId="3" borderId="38" xfId="0" applyNumberFormat="1" applyFont="1" applyFill="1" applyBorder="1" applyAlignment="1" applyProtection="1">
      <alignment horizontal="center" vertical="center"/>
      <protection locked="0"/>
    </xf>
    <xf numFmtId="180" fontId="24" fillId="3" borderId="39" xfId="0" applyNumberFormat="1" applyFont="1" applyFill="1" applyBorder="1" applyAlignment="1" applyProtection="1">
      <alignment horizontal="center" vertical="center"/>
      <protection locked="0"/>
    </xf>
    <xf numFmtId="180" fontId="24" fillId="3" borderId="40" xfId="0" applyNumberFormat="1" applyFont="1" applyFill="1" applyBorder="1" applyAlignment="1" applyProtection="1">
      <alignment horizontal="center" vertical="center"/>
      <protection locked="0"/>
    </xf>
    <xf numFmtId="180" fontId="24" fillId="3" borderId="41" xfId="0" applyNumberFormat="1" applyFont="1" applyFill="1" applyBorder="1" applyAlignment="1" applyProtection="1">
      <alignment horizontal="center" vertical="center"/>
      <protection locked="0"/>
    </xf>
    <xf numFmtId="180" fontId="24" fillId="3" borderId="42" xfId="0" applyNumberFormat="1" applyFont="1" applyFill="1" applyBorder="1" applyAlignment="1" applyProtection="1">
      <alignment horizontal="center" vertical="center"/>
      <protection locked="0"/>
    </xf>
    <xf numFmtId="180" fontId="26" fillId="4" borderId="43" xfId="0" applyNumberFormat="1" applyFont="1" applyFill="1" applyBorder="1" applyAlignment="1" applyProtection="1">
      <alignment horizontal="center" vertical="center"/>
      <protection locked="0"/>
    </xf>
    <xf numFmtId="180" fontId="26" fillId="4" borderId="44" xfId="0" applyNumberFormat="1" applyFont="1" applyFill="1" applyBorder="1" applyAlignment="1" applyProtection="1">
      <alignment horizontal="center" vertical="center"/>
      <protection locked="0"/>
    </xf>
    <xf numFmtId="180" fontId="26" fillId="4" borderId="45" xfId="0" applyNumberFormat="1" applyFont="1" applyFill="1" applyBorder="1" applyAlignment="1" applyProtection="1">
      <alignment horizontal="center" vertical="center"/>
      <protection locked="0"/>
    </xf>
    <xf numFmtId="180" fontId="26" fillId="4" borderId="46" xfId="0" applyNumberFormat="1" applyFont="1" applyFill="1" applyBorder="1" applyAlignment="1" applyProtection="1">
      <alignment horizontal="center" vertical="center"/>
      <protection locked="0"/>
    </xf>
    <xf numFmtId="180" fontId="26" fillId="4" borderId="47" xfId="0" applyNumberFormat="1" applyFont="1" applyFill="1" applyBorder="1" applyAlignment="1" applyProtection="1">
      <alignment horizontal="center" vertical="center"/>
      <protection locked="0"/>
    </xf>
    <xf numFmtId="180" fontId="26" fillId="4" borderId="3" xfId="0" applyNumberFormat="1" applyFont="1" applyFill="1" applyBorder="1" applyAlignment="1" applyProtection="1">
      <alignment horizontal="center" vertical="center"/>
      <protection locked="0"/>
    </xf>
    <xf numFmtId="180" fontId="26" fillId="4" borderId="48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9" xfId="0" applyFont="1" applyBorder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horizontal="left" vertical="center" wrapText="1" shrinkToFit="1"/>
      <protection locked="0"/>
    </xf>
    <xf numFmtId="0" fontId="4" fillId="0" borderId="7" xfId="0" applyFont="1" applyBorder="1" applyAlignment="1" applyProtection="1">
      <alignment horizontal="left" vertical="center" wrapText="1" shrinkToFit="1"/>
      <protection locked="0"/>
    </xf>
    <xf numFmtId="0" fontId="8" fillId="3" borderId="0" xfId="0" applyFont="1" applyFill="1" applyAlignment="1" applyProtection="1">
      <alignment horizontal="left" vertical="center" shrinkToFit="1"/>
      <protection locked="0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3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I$1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$I$29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I$3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firstButton="1" fmlaLink="$I$14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$I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I$2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10</xdr:row>
          <xdr:rowOff>0</xdr:rowOff>
        </xdr:from>
        <xdr:to>
          <xdr:col>10</xdr:col>
          <xdr:colOff>104775</xdr:colOff>
          <xdr:row>11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104775</xdr:colOff>
          <xdr:row>12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12</xdr:row>
          <xdr:rowOff>0</xdr:rowOff>
        </xdr:from>
        <xdr:to>
          <xdr:col>10</xdr:col>
          <xdr:colOff>104775</xdr:colOff>
          <xdr:row>13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0</xdr:rowOff>
        </xdr:from>
        <xdr:to>
          <xdr:col>10</xdr:col>
          <xdr:colOff>104775</xdr:colOff>
          <xdr:row>16</xdr:row>
          <xdr:rowOff>209550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17</xdr:row>
          <xdr:rowOff>0</xdr:rowOff>
        </xdr:from>
        <xdr:to>
          <xdr:col>10</xdr:col>
          <xdr:colOff>104775</xdr:colOff>
          <xdr:row>17</xdr:row>
          <xdr:rowOff>209550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18</xdr:row>
          <xdr:rowOff>0</xdr:rowOff>
        </xdr:from>
        <xdr:to>
          <xdr:col>10</xdr:col>
          <xdr:colOff>104775</xdr:colOff>
          <xdr:row>19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22</xdr:row>
          <xdr:rowOff>0</xdr:rowOff>
        </xdr:from>
        <xdr:to>
          <xdr:col>10</xdr:col>
          <xdr:colOff>104775</xdr:colOff>
          <xdr:row>23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23</xdr:row>
          <xdr:rowOff>0</xdr:rowOff>
        </xdr:from>
        <xdr:to>
          <xdr:col>10</xdr:col>
          <xdr:colOff>104775</xdr:colOff>
          <xdr:row>24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24</xdr:row>
          <xdr:rowOff>0</xdr:rowOff>
        </xdr:from>
        <xdr:to>
          <xdr:col>10</xdr:col>
          <xdr:colOff>104775</xdr:colOff>
          <xdr:row>25</xdr:row>
          <xdr:rowOff>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25</xdr:col>
          <xdr:colOff>0</xdr:colOff>
          <xdr:row>31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28</xdr:row>
          <xdr:rowOff>0</xdr:rowOff>
        </xdr:from>
        <xdr:to>
          <xdr:col>10</xdr:col>
          <xdr:colOff>104775</xdr:colOff>
          <xdr:row>29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29</xdr:row>
          <xdr:rowOff>0</xdr:rowOff>
        </xdr:from>
        <xdr:to>
          <xdr:col>10</xdr:col>
          <xdr:colOff>104775</xdr:colOff>
          <xdr:row>30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30</xdr:row>
          <xdr:rowOff>0</xdr:rowOff>
        </xdr:from>
        <xdr:to>
          <xdr:col>10</xdr:col>
          <xdr:colOff>104775</xdr:colOff>
          <xdr:row>31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31</xdr:row>
          <xdr:rowOff>0</xdr:rowOff>
        </xdr:from>
        <xdr:to>
          <xdr:col>10</xdr:col>
          <xdr:colOff>104775</xdr:colOff>
          <xdr:row>31</xdr:row>
          <xdr:rowOff>209550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32</xdr:row>
          <xdr:rowOff>0</xdr:rowOff>
        </xdr:from>
        <xdr:to>
          <xdr:col>10</xdr:col>
          <xdr:colOff>104775</xdr:colOff>
          <xdr:row>32</xdr:row>
          <xdr:rowOff>209550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33</xdr:row>
          <xdr:rowOff>0</xdr:rowOff>
        </xdr:from>
        <xdr:to>
          <xdr:col>10</xdr:col>
          <xdr:colOff>104775</xdr:colOff>
          <xdr:row>33</xdr:row>
          <xdr:rowOff>209550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25</xdr:col>
          <xdr:colOff>0</xdr:colOff>
          <xdr:row>33</xdr:row>
          <xdr:rowOff>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25</xdr:col>
          <xdr:colOff>0</xdr:colOff>
          <xdr:row>25</xdr:row>
          <xdr:rowOff>0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13</xdr:row>
          <xdr:rowOff>0</xdr:rowOff>
        </xdr:from>
        <xdr:to>
          <xdr:col>10</xdr:col>
          <xdr:colOff>104775</xdr:colOff>
          <xdr:row>14</xdr:row>
          <xdr:rowOff>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14</xdr:row>
          <xdr:rowOff>0</xdr:rowOff>
        </xdr:from>
        <xdr:to>
          <xdr:col>10</xdr:col>
          <xdr:colOff>104775</xdr:colOff>
          <xdr:row>15</xdr:row>
          <xdr:rowOff>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0</xdr:rowOff>
        </xdr:from>
        <xdr:to>
          <xdr:col>10</xdr:col>
          <xdr:colOff>104775</xdr:colOff>
          <xdr:row>16</xdr:row>
          <xdr:rowOff>0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J62"/>
  <sheetViews>
    <sheetView showGridLines="0" tabSelected="1" zoomScale="115" zoomScaleNormal="115" zoomScaleSheetLayoutView="100" workbookViewId="0">
      <selection activeCell="B38" sqref="B38:F38"/>
    </sheetView>
  </sheetViews>
  <sheetFormatPr defaultRowHeight="11.25" x14ac:dyDescent="0.15"/>
  <cols>
    <col min="1" max="1" width="1.625" style="1" customWidth="1"/>
    <col min="2" max="2" width="5.125" style="1" customWidth="1"/>
    <col min="3" max="4" width="8" style="1" customWidth="1"/>
    <col min="5" max="6" width="14" style="1" customWidth="1"/>
    <col min="7" max="8" width="8.625" style="1" customWidth="1"/>
    <col min="9" max="9" width="1.625" style="2" customWidth="1"/>
    <col min="10" max="24" width="2.375" style="1" customWidth="1"/>
    <col min="25" max="25" width="10.875" style="1" customWidth="1"/>
    <col min="26" max="26" width="1.625" style="1" customWidth="1"/>
    <col min="27" max="27" width="9" style="2"/>
    <col min="28" max="32" width="4.125" style="2" customWidth="1"/>
    <col min="33" max="36" width="4.125" style="1" customWidth="1"/>
    <col min="37" max="16384" width="9" style="1"/>
  </cols>
  <sheetData>
    <row r="2" spans="2:36" ht="18.75" customHeight="1" x14ac:dyDescent="0.15">
      <c r="B2" s="29" t="s">
        <v>60</v>
      </c>
      <c r="C2" s="30"/>
      <c r="D2" s="30"/>
      <c r="E2" s="30"/>
      <c r="F2" s="30"/>
      <c r="L2" s="105" t="s">
        <v>58</v>
      </c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2:36" ht="27" customHeight="1" x14ac:dyDescent="0.15">
      <c r="B3" s="26"/>
      <c r="C3" s="26"/>
      <c r="D3" s="26"/>
      <c r="E3" s="31"/>
      <c r="F3" s="31"/>
      <c r="G3" s="32" t="s">
        <v>55</v>
      </c>
      <c r="H3" s="31"/>
      <c r="I3" s="33"/>
      <c r="J3" s="31"/>
      <c r="K3" s="54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2:36" ht="18.75" customHeight="1" x14ac:dyDescent="0.15">
      <c r="B4" s="27"/>
      <c r="C4" s="27"/>
      <c r="D4" s="27"/>
      <c r="K4" s="54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2:36" ht="19.5" customHeight="1" x14ac:dyDescent="0.15">
      <c r="B5" s="28"/>
      <c r="C5" s="28"/>
      <c r="D5" s="28"/>
      <c r="E5" s="3"/>
      <c r="F5" s="3"/>
      <c r="H5" s="52"/>
      <c r="I5" s="53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2:36" ht="10.5" customHeight="1" x14ac:dyDescent="0.15"/>
    <row r="7" spans="2:36" s="6" customFormat="1" ht="37.5" customHeight="1" x14ac:dyDescent="0.15">
      <c r="B7" s="4" t="s">
        <v>0</v>
      </c>
      <c r="C7" s="107" t="s">
        <v>1</v>
      </c>
      <c r="D7" s="107"/>
      <c r="E7" s="107"/>
      <c r="F7" s="107"/>
      <c r="G7" s="5" t="s">
        <v>2</v>
      </c>
      <c r="H7" s="51" t="s">
        <v>57</v>
      </c>
      <c r="I7" s="108" t="s">
        <v>3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  <c r="AA7" s="7"/>
      <c r="AB7" s="7"/>
      <c r="AC7" s="7"/>
      <c r="AD7" s="7"/>
      <c r="AE7" s="7"/>
      <c r="AF7" s="7"/>
    </row>
    <row r="8" spans="2:36" ht="16.5" customHeight="1" x14ac:dyDescent="0.15">
      <c r="B8" s="91" t="s">
        <v>4</v>
      </c>
      <c r="C8" s="77" t="s">
        <v>5</v>
      </c>
      <c r="D8" s="78"/>
      <c r="E8" s="84" t="s">
        <v>74</v>
      </c>
      <c r="F8" s="84"/>
      <c r="G8" s="8">
        <v>4</v>
      </c>
      <c r="H8" s="111">
        <f>W10</f>
        <v>0</v>
      </c>
      <c r="I8" s="9"/>
      <c r="J8" s="55"/>
      <c r="K8" s="57" t="s">
        <v>6</v>
      </c>
      <c r="L8" s="112">
        <v>65</v>
      </c>
      <c r="M8" s="112"/>
      <c r="N8" s="43"/>
      <c r="O8" s="56"/>
      <c r="P8" s="57" t="s">
        <v>7</v>
      </c>
      <c r="Q8" s="112">
        <v>65</v>
      </c>
      <c r="R8" s="112"/>
      <c r="S8" s="43"/>
      <c r="T8" s="56"/>
      <c r="U8" s="57" t="s">
        <v>8</v>
      </c>
      <c r="V8" s="112">
        <v>65</v>
      </c>
      <c r="W8" s="112"/>
      <c r="X8" s="10"/>
      <c r="Y8" s="11"/>
      <c r="AA8" s="17" t="s">
        <v>9</v>
      </c>
    </row>
    <row r="9" spans="2:36" ht="16.5" customHeight="1" x14ac:dyDescent="0.15">
      <c r="B9" s="92"/>
      <c r="C9" s="79"/>
      <c r="D9" s="80"/>
      <c r="E9" s="84"/>
      <c r="F9" s="84"/>
      <c r="G9" s="34" t="s">
        <v>51</v>
      </c>
      <c r="H9" s="111"/>
      <c r="I9" s="12"/>
      <c r="J9" s="113" t="s">
        <v>10</v>
      </c>
      <c r="K9" s="113"/>
      <c r="L9" s="113"/>
      <c r="M9" s="113"/>
      <c r="N9" s="113"/>
      <c r="O9" s="113"/>
      <c r="P9" s="114">
        <f>ROUND((ROUNDDOWN(L8,1)+ROUNDDOWN(Q8,1)+ROUNDDOWN(V8,1))/3,1)</f>
        <v>65</v>
      </c>
      <c r="Q9" s="114"/>
      <c r="R9" s="114"/>
      <c r="S9" s="1" t="s">
        <v>11</v>
      </c>
      <c r="T9" s="17" t="s">
        <v>50</v>
      </c>
      <c r="U9" s="18"/>
      <c r="V9" s="18"/>
      <c r="W9" s="18"/>
      <c r="X9" s="18"/>
      <c r="Y9" s="19"/>
    </row>
    <row r="10" spans="2:36" ht="16.5" customHeight="1" x14ac:dyDescent="0.15">
      <c r="B10" s="92"/>
      <c r="C10" s="79"/>
      <c r="D10" s="80"/>
      <c r="E10" s="84"/>
      <c r="F10" s="84"/>
      <c r="G10" s="8">
        <v>0</v>
      </c>
      <c r="H10" s="111"/>
      <c r="I10" s="13"/>
      <c r="J10" s="115" t="str">
        <f>"（"&amp;FIXED(G8,1)&amp;"×（"&amp;FIXED(P9,1)&amp;"－70）÷15） ="</f>
        <v>（4.0×（65.0－70）÷15） =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6">
        <f>IF(P9&gt;85,G8,IF(P9&lt;70,0,ROUND(G8*(P9-70)/15,1)))</f>
        <v>0</v>
      </c>
      <c r="X10" s="116"/>
      <c r="Y10" s="117"/>
    </row>
    <row r="11" spans="2:36" ht="16.5" customHeight="1" x14ac:dyDescent="0.15">
      <c r="B11" s="92"/>
      <c r="C11" s="79"/>
      <c r="D11" s="80"/>
      <c r="E11" s="84" t="s">
        <v>75</v>
      </c>
      <c r="F11" s="84"/>
      <c r="G11" s="8">
        <v>2</v>
      </c>
      <c r="H11" s="97">
        <f>IF(I11=1,G11,IF(I11=2,G12,G13))</f>
        <v>0</v>
      </c>
      <c r="I11" s="35">
        <v>3</v>
      </c>
      <c r="J11" s="14"/>
      <c r="K11" s="99" t="s">
        <v>68</v>
      </c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100"/>
    </row>
    <row r="12" spans="2:36" ht="16.5" customHeight="1" x14ac:dyDescent="0.15">
      <c r="B12" s="92"/>
      <c r="C12" s="79"/>
      <c r="D12" s="80"/>
      <c r="E12" s="84"/>
      <c r="F12" s="84"/>
      <c r="G12" s="8">
        <v>1</v>
      </c>
      <c r="H12" s="98"/>
      <c r="I12" s="36"/>
      <c r="J12" s="15"/>
      <c r="K12" s="94" t="s">
        <v>69</v>
      </c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5"/>
      <c r="AG12" s="2"/>
      <c r="AH12" s="2"/>
      <c r="AI12" s="2"/>
      <c r="AJ12" s="2"/>
    </row>
    <row r="13" spans="2:36" ht="16.5" customHeight="1" x14ac:dyDescent="0.15">
      <c r="B13" s="92"/>
      <c r="C13" s="81"/>
      <c r="D13" s="82"/>
      <c r="E13" s="84"/>
      <c r="F13" s="84"/>
      <c r="G13" s="8">
        <v>0</v>
      </c>
      <c r="H13" s="98"/>
      <c r="I13" s="36"/>
      <c r="J13" s="15"/>
      <c r="K13" s="94" t="s">
        <v>65</v>
      </c>
      <c r="L13" s="94"/>
      <c r="M13" s="94"/>
      <c r="N13" s="94"/>
      <c r="O13" s="94"/>
      <c r="P13" s="102"/>
      <c r="Q13" s="102"/>
      <c r="R13" s="102"/>
      <c r="S13" s="102"/>
      <c r="T13" s="102"/>
      <c r="U13" s="102"/>
      <c r="V13" s="102"/>
      <c r="W13" s="102"/>
      <c r="X13" s="102"/>
      <c r="Y13" s="103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2:36" ht="16.5" customHeight="1" x14ac:dyDescent="0.15">
      <c r="B14" s="92"/>
      <c r="C14" s="83" t="s">
        <v>12</v>
      </c>
      <c r="D14" s="83"/>
      <c r="E14" s="84" t="s">
        <v>71</v>
      </c>
      <c r="F14" s="84"/>
      <c r="G14" s="8">
        <v>3</v>
      </c>
      <c r="H14" s="97">
        <f>IF(I14=1,G14,IF(I14=2,G15,G16))</f>
        <v>3</v>
      </c>
      <c r="I14" s="36">
        <v>1</v>
      </c>
      <c r="J14" s="15"/>
      <c r="K14" s="94" t="s">
        <v>52</v>
      </c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5"/>
    </row>
    <row r="15" spans="2:36" ht="16.5" customHeight="1" x14ac:dyDescent="0.15">
      <c r="B15" s="92"/>
      <c r="C15" s="83"/>
      <c r="D15" s="83"/>
      <c r="E15" s="84"/>
      <c r="F15" s="84"/>
      <c r="G15" s="8">
        <v>1.5</v>
      </c>
      <c r="H15" s="98"/>
      <c r="I15" s="36"/>
      <c r="J15" s="15"/>
      <c r="K15" s="94" t="s">
        <v>53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5"/>
      <c r="AA15" s="2" t="s">
        <v>56</v>
      </c>
      <c r="AG15" s="2"/>
      <c r="AH15" s="2"/>
      <c r="AI15" s="2"/>
      <c r="AJ15" s="2"/>
    </row>
    <row r="16" spans="2:36" ht="16.5" customHeight="1" x14ac:dyDescent="0.15">
      <c r="B16" s="93"/>
      <c r="C16" s="83"/>
      <c r="D16" s="83"/>
      <c r="E16" s="84"/>
      <c r="F16" s="84"/>
      <c r="G16" s="8">
        <v>0</v>
      </c>
      <c r="H16" s="98"/>
      <c r="I16" s="36"/>
      <c r="J16" s="15"/>
      <c r="K16" s="96" t="s">
        <v>54</v>
      </c>
      <c r="L16" s="96"/>
      <c r="M16" s="96"/>
      <c r="N16" s="72"/>
      <c r="O16" s="72"/>
      <c r="P16" s="69"/>
      <c r="Q16" s="69"/>
      <c r="R16" s="69"/>
      <c r="S16" s="69"/>
      <c r="T16" s="69"/>
      <c r="U16" s="69"/>
      <c r="V16" s="69"/>
      <c r="W16" s="69"/>
      <c r="X16" s="69"/>
      <c r="Y16" s="70"/>
      <c r="AA16" s="44"/>
      <c r="AB16" s="75" t="s">
        <v>13</v>
      </c>
      <c r="AC16" s="75"/>
      <c r="AD16" s="75"/>
      <c r="AE16" s="75" t="s">
        <v>14</v>
      </c>
      <c r="AF16" s="75"/>
      <c r="AG16" s="75"/>
      <c r="AH16" s="75" t="s">
        <v>15</v>
      </c>
      <c r="AI16" s="75"/>
      <c r="AJ16" s="76"/>
    </row>
    <row r="17" spans="2:36" ht="36.75" customHeight="1" x14ac:dyDescent="0.15">
      <c r="B17" s="118" t="s">
        <v>16</v>
      </c>
      <c r="C17" s="83" t="s">
        <v>17</v>
      </c>
      <c r="D17" s="83"/>
      <c r="E17" s="84" t="s">
        <v>49</v>
      </c>
      <c r="F17" s="84"/>
      <c r="G17" s="8">
        <v>2</v>
      </c>
      <c r="H17" s="97">
        <f>IF(I17=1,G17,IF(I17=2,G18,G19))</f>
        <v>0</v>
      </c>
      <c r="I17" s="35">
        <v>3</v>
      </c>
      <c r="J17" s="14"/>
      <c r="K17" s="119" t="s">
        <v>72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20"/>
      <c r="AA17" s="121" t="str">
        <f>+E17</f>
        <v>保有資格</v>
      </c>
      <c r="AB17" s="122">
        <v>2</v>
      </c>
      <c r="AC17" s="122"/>
      <c r="AD17" s="122"/>
      <c r="AE17" s="122">
        <v>1</v>
      </c>
      <c r="AF17" s="122"/>
      <c r="AG17" s="122"/>
      <c r="AH17" s="122">
        <v>2</v>
      </c>
      <c r="AI17" s="122"/>
      <c r="AJ17" s="123"/>
    </row>
    <row r="18" spans="2:36" ht="27.75" customHeight="1" x14ac:dyDescent="0.15">
      <c r="B18" s="118"/>
      <c r="C18" s="83"/>
      <c r="D18" s="83"/>
      <c r="E18" s="84"/>
      <c r="F18" s="84"/>
      <c r="G18" s="8">
        <v>1</v>
      </c>
      <c r="H18" s="98"/>
      <c r="I18" s="36"/>
      <c r="J18" s="15"/>
      <c r="K18" s="124" t="s">
        <v>82</v>
      </c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  <c r="AA18" s="121"/>
      <c r="AB18" s="122"/>
      <c r="AC18" s="122"/>
      <c r="AD18" s="122"/>
      <c r="AE18" s="122"/>
      <c r="AF18" s="122"/>
      <c r="AG18" s="122"/>
      <c r="AH18" s="122"/>
      <c r="AI18" s="122"/>
      <c r="AJ18" s="123"/>
    </row>
    <row r="19" spans="2:36" ht="16.5" customHeight="1" x14ac:dyDescent="0.15">
      <c r="B19" s="118"/>
      <c r="C19" s="83"/>
      <c r="D19" s="83"/>
      <c r="E19" s="84"/>
      <c r="F19" s="84"/>
      <c r="G19" s="8">
        <v>0</v>
      </c>
      <c r="H19" s="98"/>
      <c r="I19" s="37"/>
      <c r="J19" s="16"/>
      <c r="K19" s="101" t="s">
        <v>54</v>
      </c>
      <c r="L19" s="101"/>
      <c r="M19" s="101"/>
      <c r="N19" s="101"/>
      <c r="O19" s="71"/>
      <c r="P19" s="102"/>
      <c r="Q19" s="102"/>
      <c r="R19" s="102"/>
      <c r="S19" s="102"/>
      <c r="T19" s="102"/>
      <c r="U19" s="102"/>
      <c r="V19" s="102"/>
      <c r="W19" s="102"/>
      <c r="X19" s="102"/>
      <c r="Y19" s="103"/>
      <c r="AA19" s="121"/>
      <c r="AB19" s="122"/>
      <c r="AC19" s="122"/>
      <c r="AD19" s="122"/>
      <c r="AE19" s="122"/>
      <c r="AF19" s="122"/>
      <c r="AG19" s="122"/>
      <c r="AH19" s="122"/>
      <c r="AI19" s="122"/>
      <c r="AJ19" s="123"/>
    </row>
    <row r="20" spans="2:36" ht="16.5" customHeight="1" x14ac:dyDescent="0.15">
      <c r="B20" s="118"/>
      <c r="C20" s="83" t="s">
        <v>18</v>
      </c>
      <c r="D20" s="83"/>
      <c r="E20" s="84" t="s">
        <v>76</v>
      </c>
      <c r="F20" s="84"/>
      <c r="G20" s="8">
        <v>2</v>
      </c>
      <c r="H20" s="97">
        <f>W22</f>
        <v>0</v>
      </c>
      <c r="I20" s="60"/>
      <c r="J20" s="113" t="s">
        <v>19</v>
      </c>
      <c r="K20" s="113"/>
      <c r="L20" s="113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58"/>
      <c r="Y20" s="59"/>
      <c r="AA20" s="45" t="s">
        <v>20</v>
      </c>
      <c r="AB20" s="129">
        <v>49.3</v>
      </c>
      <c r="AC20" s="129"/>
      <c r="AD20" s="46" t="s">
        <v>21</v>
      </c>
      <c r="AE20" s="129">
        <v>49.3</v>
      </c>
      <c r="AF20" s="129"/>
      <c r="AG20" s="46" t="s">
        <v>21</v>
      </c>
      <c r="AH20" s="129">
        <v>49.3</v>
      </c>
      <c r="AI20" s="129"/>
      <c r="AJ20" s="47" t="s">
        <v>21</v>
      </c>
    </row>
    <row r="21" spans="2:36" ht="16.5" customHeight="1" x14ac:dyDescent="0.15">
      <c r="B21" s="118"/>
      <c r="C21" s="83"/>
      <c r="D21" s="83"/>
      <c r="E21" s="84"/>
      <c r="F21" s="84"/>
      <c r="G21" s="34" t="s">
        <v>51</v>
      </c>
      <c r="H21" s="126"/>
      <c r="I21" s="38"/>
      <c r="J21" s="113" t="s">
        <v>22</v>
      </c>
      <c r="K21" s="113"/>
      <c r="L21" s="113"/>
      <c r="M21" s="113"/>
      <c r="N21" s="113"/>
      <c r="O21" s="130">
        <v>25</v>
      </c>
      <c r="P21" s="130"/>
      <c r="Q21" s="1" t="s">
        <v>21</v>
      </c>
      <c r="T21" s="73"/>
      <c r="U21" s="73"/>
      <c r="V21" s="73"/>
      <c r="W21" s="73"/>
      <c r="X21" s="73"/>
      <c r="Y21" s="74"/>
      <c r="AA21" s="121" t="s">
        <v>23</v>
      </c>
      <c r="AB21" s="131">
        <f>IF(AB20&gt;50,G20,IF(AB20&lt;25,0,ROUND(G20*(AB20-25)/25,1)))</f>
        <v>1.9</v>
      </c>
      <c r="AC21" s="131"/>
      <c r="AD21" s="131"/>
      <c r="AE21" s="131">
        <f>IF(AE20&gt;50,G20,IF(AE20&lt;25,0,ROUND(G20*(AE20-25)/25,1)))</f>
        <v>1.9</v>
      </c>
      <c r="AF21" s="131"/>
      <c r="AG21" s="131"/>
      <c r="AH21" s="131">
        <f>IF(AH20&gt;50,G20,IF(AH20&lt;25,0,ROUND(G20*(AH20-25)/25,1)))</f>
        <v>1.9</v>
      </c>
      <c r="AI21" s="131"/>
      <c r="AJ21" s="132"/>
    </row>
    <row r="22" spans="2:36" ht="16.5" customHeight="1" x14ac:dyDescent="0.15">
      <c r="B22" s="118"/>
      <c r="C22" s="83"/>
      <c r="D22" s="83"/>
      <c r="E22" s="84"/>
      <c r="F22" s="84"/>
      <c r="G22" s="8">
        <v>0</v>
      </c>
      <c r="H22" s="127"/>
      <c r="I22" s="39"/>
      <c r="J22" s="133" t="str">
        <f>IF(O21&lt;=25,"25単位以下　＝","（"&amp;FIXED(G20,1)&amp;"×（"&amp;FIXED(O21,1)&amp;"－25）÷25）） =")</f>
        <v>25単位以下　＝</v>
      </c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16">
        <f>IF(O21&gt;50,G20,IF(O21&lt;25,0,ROUND(G20*(O21-25)/25,1)))</f>
        <v>0</v>
      </c>
      <c r="X22" s="116"/>
      <c r="Y22" s="117"/>
      <c r="AA22" s="121"/>
      <c r="AB22" s="131">
        <f>IF(T21&gt;50,L20,IF(T21&lt;25,0,ROUND(L20*(T21-25)/25,1)))</f>
        <v>0</v>
      </c>
      <c r="AC22" s="131"/>
      <c r="AD22" s="131"/>
      <c r="AE22" s="131">
        <f>IF(W21&gt;50,O20,IF(W21&lt;25,0,ROUND(O20*(W21-25)/25,1)))</f>
        <v>0</v>
      </c>
      <c r="AF22" s="131"/>
      <c r="AG22" s="131"/>
      <c r="AH22" s="131">
        <f>IF(Z21&gt;50,R20,IF(Z21&lt;25,0,ROUND(R20*(Z21-25)/25,1)))</f>
        <v>0</v>
      </c>
      <c r="AI22" s="131"/>
      <c r="AJ22" s="132"/>
    </row>
    <row r="23" spans="2:36" ht="16.5" customHeight="1" x14ac:dyDescent="0.15">
      <c r="B23" s="118"/>
      <c r="C23" s="85" t="s">
        <v>24</v>
      </c>
      <c r="D23" s="86"/>
      <c r="E23" s="84" t="s">
        <v>77</v>
      </c>
      <c r="F23" s="84"/>
      <c r="G23" s="8">
        <v>6</v>
      </c>
      <c r="H23" s="97">
        <f>IF(I23=1,G23,IF(I23=2,G24,G25))</f>
        <v>0</v>
      </c>
      <c r="I23" s="40">
        <v>3</v>
      </c>
      <c r="J23" s="20"/>
      <c r="K23" s="134" t="s">
        <v>78</v>
      </c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5"/>
      <c r="AA23" s="136" t="s">
        <v>25</v>
      </c>
      <c r="AB23" s="137">
        <v>0</v>
      </c>
      <c r="AC23" s="137"/>
      <c r="AD23" s="137"/>
      <c r="AE23" s="137">
        <v>1</v>
      </c>
      <c r="AF23" s="137"/>
      <c r="AG23" s="137"/>
      <c r="AH23" s="137">
        <v>6</v>
      </c>
      <c r="AI23" s="137"/>
      <c r="AJ23" s="138"/>
    </row>
    <row r="24" spans="2:36" ht="16.5" customHeight="1" x14ac:dyDescent="0.15">
      <c r="B24" s="118"/>
      <c r="C24" s="87"/>
      <c r="D24" s="88"/>
      <c r="E24" s="84"/>
      <c r="F24" s="84"/>
      <c r="G24" s="8">
        <v>3</v>
      </c>
      <c r="H24" s="98"/>
      <c r="I24" s="38"/>
      <c r="J24" s="20"/>
      <c r="K24" s="139" t="s">
        <v>79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  <c r="AA24" s="136"/>
      <c r="AB24" s="137"/>
      <c r="AC24" s="137"/>
      <c r="AD24" s="137"/>
      <c r="AE24" s="137"/>
      <c r="AF24" s="137"/>
      <c r="AG24" s="137"/>
      <c r="AH24" s="137"/>
      <c r="AI24" s="137"/>
      <c r="AJ24" s="138"/>
    </row>
    <row r="25" spans="2:36" ht="16.5" customHeight="1" x14ac:dyDescent="0.15">
      <c r="B25" s="118"/>
      <c r="C25" s="87"/>
      <c r="D25" s="88"/>
      <c r="E25" s="84"/>
      <c r="F25" s="84"/>
      <c r="G25" s="8">
        <v>0</v>
      </c>
      <c r="H25" s="98"/>
      <c r="I25" s="37"/>
      <c r="J25" s="20"/>
      <c r="K25" s="101" t="s">
        <v>54</v>
      </c>
      <c r="L25" s="101"/>
      <c r="M25" s="101"/>
      <c r="N25" s="101"/>
      <c r="O25" s="72"/>
      <c r="P25" s="102"/>
      <c r="Q25" s="102"/>
      <c r="R25" s="102"/>
      <c r="S25" s="102"/>
      <c r="T25" s="102"/>
      <c r="U25" s="102"/>
      <c r="V25" s="102"/>
      <c r="W25" s="102"/>
      <c r="X25" s="102"/>
      <c r="Y25" s="103"/>
      <c r="AA25" s="136"/>
      <c r="AB25" s="137"/>
      <c r="AC25" s="137"/>
      <c r="AD25" s="137"/>
      <c r="AE25" s="137"/>
      <c r="AF25" s="137"/>
      <c r="AG25" s="137"/>
      <c r="AH25" s="137"/>
      <c r="AI25" s="137"/>
      <c r="AJ25" s="138"/>
    </row>
    <row r="26" spans="2:36" ht="16.5" customHeight="1" x14ac:dyDescent="0.15">
      <c r="B26" s="118"/>
      <c r="C26" s="87"/>
      <c r="D26" s="88"/>
      <c r="E26" s="84" t="s">
        <v>80</v>
      </c>
      <c r="F26" s="84"/>
      <c r="G26" s="8">
        <v>6</v>
      </c>
      <c r="H26" s="111">
        <f>W28</f>
        <v>0</v>
      </c>
      <c r="I26" s="41"/>
      <c r="J26" s="43"/>
      <c r="K26" s="57" t="s">
        <v>6</v>
      </c>
      <c r="L26" s="112">
        <v>65</v>
      </c>
      <c r="M26" s="112"/>
      <c r="N26" s="43"/>
      <c r="O26" s="43"/>
      <c r="P26" s="57" t="s">
        <v>7</v>
      </c>
      <c r="Q26" s="112">
        <v>65</v>
      </c>
      <c r="R26" s="112"/>
      <c r="S26" s="43"/>
      <c r="T26" s="43"/>
      <c r="U26" s="57" t="s">
        <v>8</v>
      </c>
      <c r="V26" s="112">
        <v>65</v>
      </c>
      <c r="W26" s="112"/>
      <c r="X26" s="10"/>
      <c r="Y26" s="11"/>
      <c r="AA26" s="62" t="s">
        <v>26</v>
      </c>
      <c r="AB26" s="63">
        <v>65</v>
      </c>
      <c r="AC26" s="63">
        <v>70.099999999999994</v>
      </c>
      <c r="AD26" s="63">
        <v>80</v>
      </c>
      <c r="AE26" s="63">
        <v>80</v>
      </c>
      <c r="AF26" s="63">
        <v>65</v>
      </c>
      <c r="AG26" s="63">
        <v>78</v>
      </c>
      <c r="AH26" s="63">
        <v>84</v>
      </c>
      <c r="AI26" s="63">
        <v>84</v>
      </c>
      <c r="AJ26" s="64">
        <v>84</v>
      </c>
    </row>
    <row r="27" spans="2:36" ht="16.5" customHeight="1" x14ac:dyDescent="0.15">
      <c r="B27" s="118"/>
      <c r="C27" s="87"/>
      <c r="D27" s="88"/>
      <c r="E27" s="84"/>
      <c r="F27" s="84"/>
      <c r="G27" s="34" t="s">
        <v>51</v>
      </c>
      <c r="H27" s="111"/>
      <c r="I27" s="42"/>
      <c r="J27" s="113" t="s">
        <v>10</v>
      </c>
      <c r="K27" s="113"/>
      <c r="L27" s="113"/>
      <c r="M27" s="113"/>
      <c r="N27" s="113"/>
      <c r="O27" s="113"/>
      <c r="P27" s="114">
        <f>ROUND((ROUNDDOWN(L26,1)+ROUNDDOWN(Q26,1)+ROUNDDOWN(V26,1))/3,1)</f>
        <v>65</v>
      </c>
      <c r="Q27" s="114"/>
      <c r="R27" s="114"/>
      <c r="S27" s="1" t="s">
        <v>11</v>
      </c>
      <c r="T27" s="1" t="s">
        <v>50</v>
      </c>
      <c r="U27" s="141"/>
      <c r="V27" s="141"/>
      <c r="W27" s="141"/>
      <c r="X27" s="141"/>
      <c r="Y27" s="142"/>
      <c r="AA27" s="65" t="s">
        <v>27</v>
      </c>
      <c r="AB27" s="143">
        <f>ROUND((ROUNDDOWN(AB26,1)+ROUNDDOWN(AC26,1)+ROUNDDOWN(AD26,1))/3,1)</f>
        <v>71.7</v>
      </c>
      <c r="AC27" s="144"/>
      <c r="AD27" s="145"/>
      <c r="AE27" s="146">
        <f>ROUND((AE26+AF26+AG26)/3,1)</f>
        <v>74.3</v>
      </c>
      <c r="AF27" s="146"/>
      <c r="AG27" s="146"/>
      <c r="AH27" s="146">
        <f>ROUND((AH26+AI26+AJ26)/3,1)</f>
        <v>84</v>
      </c>
      <c r="AI27" s="146"/>
      <c r="AJ27" s="147"/>
    </row>
    <row r="28" spans="2:36" ht="16.5" customHeight="1" x14ac:dyDescent="0.15">
      <c r="B28" s="118"/>
      <c r="C28" s="87"/>
      <c r="D28" s="88"/>
      <c r="E28" s="84"/>
      <c r="F28" s="84"/>
      <c r="G28" s="8">
        <v>0</v>
      </c>
      <c r="H28" s="111"/>
      <c r="I28" s="39"/>
      <c r="J28" s="115" t="str">
        <f>"（"&amp;FIXED(G26,1)&amp;"×（"&amp;FIXED(P27,1)&amp;"－70）÷15） ="</f>
        <v>（6.0×（65.0－70）÷15） =</v>
      </c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6">
        <f>IF(P27&gt;85,G26,IF(P27&lt;70,0,ROUND(G26*(P27-70)/15,1)))</f>
        <v>0</v>
      </c>
      <c r="X28" s="116"/>
      <c r="Y28" s="117"/>
      <c r="AA28" s="65" t="s">
        <v>28</v>
      </c>
      <c r="AB28" s="148">
        <f>IF(AB27&gt;85,G26,IF(AB27&lt;70,0,ROUND(G26*(AB27-70)/15,1)))</f>
        <v>0.7</v>
      </c>
      <c r="AC28" s="148"/>
      <c r="AD28" s="148"/>
      <c r="AE28" s="148">
        <f>IF(AE27&gt;85,G26,IF(AE27&lt;70,0,ROUND(G26*(AE27-70)/15,1)))</f>
        <v>1.7</v>
      </c>
      <c r="AF28" s="148"/>
      <c r="AG28" s="148"/>
      <c r="AH28" s="148">
        <f>IF(AH27&gt;85,G26,IF(AH27&lt;70,0,ROUND(G26*(AH27-70)/15,1)))</f>
        <v>5.6</v>
      </c>
      <c r="AI28" s="148"/>
      <c r="AJ28" s="149"/>
    </row>
    <row r="29" spans="2:36" ht="16.5" customHeight="1" x14ac:dyDescent="0.15">
      <c r="B29" s="118"/>
      <c r="C29" s="87"/>
      <c r="D29" s="88"/>
      <c r="E29" s="150" t="s">
        <v>81</v>
      </c>
      <c r="F29" s="150"/>
      <c r="G29" s="8">
        <v>3</v>
      </c>
      <c r="H29" s="97">
        <f>IF(I29=1,G29,IF(I29=2,G30,IF(I29=3,#REF!,G31)))</f>
        <v>0</v>
      </c>
      <c r="I29" s="35">
        <v>0</v>
      </c>
      <c r="J29" s="14"/>
      <c r="K29" s="99" t="s">
        <v>63</v>
      </c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100"/>
      <c r="AA29" s="151" t="s">
        <v>67</v>
      </c>
      <c r="AB29" s="154">
        <v>0</v>
      </c>
      <c r="AC29" s="155"/>
      <c r="AD29" s="156"/>
      <c r="AE29" s="163">
        <v>0</v>
      </c>
      <c r="AF29" s="163"/>
      <c r="AG29" s="163"/>
      <c r="AH29" s="163">
        <v>0</v>
      </c>
      <c r="AI29" s="163"/>
      <c r="AJ29" s="166"/>
    </row>
    <row r="30" spans="2:36" ht="16.5" customHeight="1" x14ac:dyDescent="0.15">
      <c r="B30" s="118"/>
      <c r="C30" s="87"/>
      <c r="D30" s="88"/>
      <c r="E30" s="150"/>
      <c r="F30" s="150"/>
      <c r="G30" s="8">
        <v>1.5</v>
      </c>
      <c r="H30" s="126"/>
      <c r="I30" s="36"/>
      <c r="J30" s="15"/>
      <c r="K30" s="94" t="s">
        <v>64</v>
      </c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5"/>
      <c r="AA30" s="152"/>
      <c r="AB30" s="157"/>
      <c r="AC30" s="158"/>
      <c r="AD30" s="159"/>
      <c r="AE30" s="164"/>
      <c r="AF30" s="164"/>
      <c r="AG30" s="164"/>
      <c r="AH30" s="164"/>
      <c r="AI30" s="164"/>
      <c r="AJ30" s="167"/>
    </row>
    <row r="31" spans="2:36" ht="16.5" customHeight="1" x14ac:dyDescent="0.15">
      <c r="B31" s="118"/>
      <c r="C31" s="89"/>
      <c r="D31" s="90"/>
      <c r="E31" s="150"/>
      <c r="F31" s="150"/>
      <c r="G31" s="8">
        <v>0</v>
      </c>
      <c r="H31" s="127"/>
      <c r="I31" s="36"/>
      <c r="J31" s="16"/>
      <c r="K31" s="101" t="s">
        <v>65</v>
      </c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2"/>
      <c r="X31" s="102"/>
      <c r="Y31" s="103"/>
      <c r="AA31" s="153"/>
      <c r="AB31" s="160"/>
      <c r="AC31" s="161"/>
      <c r="AD31" s="162"/>
      <c r="AE31" s="165"/>
      <c r="AF31" s="165"/>
      <c r="AG31" s="165"/>
      <c r="AH31" s="165"/>
      <c r="AI31" s="165"/>
      <c r="AJ31" s="168"/>
    </row>
    <row r="32" spans="2:36" ht="27" customHeight="1" x14ac:dyDescent="0.15">
      <c r="B32" s="118" t="s">
        <v>29</v>
      </c>
      <c r="C32" s="83" t="s">
        <v>17</v>
      </c>
      <c r="D32" s="83"/>
      <c r="E32" s="181" t="s">
        <v>49</v>
      </c>
      <c r="F32" s="181"/>
      <c r="G32" s="8">
        <v>3</v>
      </c>
      <c r="H32" s="97">
        <f>IF(I32=1,G32,IF(I32=2,G33,G34))</f>
        <v>0</v>
      </c>
      <c r="I32" s="35">
        <v>0</v>
      </c>
      <c r="J32" s="14"/>
      <c r="K32" s="182" t="s">
        <v>73</v>
      </c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3"/>
      <c r="AA32" s="66" t="s">
        <v>30</v>
      </c>
      <c r="AB32" s="173">
        <f>AB17+AB21+AB23+AB28+AB29</f>
        <v>4.5999999999999996</v>
      </c>
      <c r="AC32" s="174"/>
      <c r="AD32" s="175"/>
      <c r="AE32" s="169">
        <f>AE17+AE21+AE23+AE28+AE29</f>
        <v>5.6</v>
      </c>
      <c r="AF32" s="170"/>
      <c r="AG32" s="171"/>
      <c r="AH32" s="169">
        <f>AH17+AH21+AH23+AH28+AH29</f>
        <v>15.5</v>
      </c>
      <c r="AI32" s="170"/>
      <c r="AJ32" s="172"/>
    </row>
    <row r="33" spans="2:36" ht="27" customHeight="1" x14ac:dyDescent="0.15">
      <c r="B33" s="118"/>
      <c r="C33" s="83"/>
      <c r="D33" s="83"/>
      <c r="E33" s="181"/>
      <c r="F33" s="181"/>
      <c r="G33" s="8">
        <v>1.5</v>
      </c>
      <c r="H33" s="98"/>
      <c r="I33" s="36"/>
      <c r="J33" s="15"/>
      <c r="K33" s="176" t="s">
        <v>82</v>
      </c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7"/>
      <c r="AA33" s="67" t="s">
        <v>31</v>
      </c>
      <c r="AB33" s="68"/>
      <c r="AC33" s="68"/>
      <c r="AD33" s="68"/>
      <c r="AE33" s="68"/>
      <c r="AF33" s="68"/>
      <c r="AG33" s="68"/>
      <c r="AH33" s="68"/>
      <c r="AI33" s="68"/>
      <c r="AJ33" s="68"/>
    </row>
    <row r="34" spans="2:36" ht="20.25" customHeight="1" x14ac:dyDescent="0.15">
      <c r="B34" s="118"/>
      <c r="C34" s="83"/>
      <c r="D34" s="83"/>
      <c r="E34" s="181"/>
      <c r="F34" s="181"/>
      <c r="G34" s="8">
        <v>0</v>
      </c>
      <c r="H34" s="98"/>
      <c r="I34" s="37"/>
      <c r="J34" s="16"/>
      <c r="K34" s="101" t="s">
        <v>54</v>
      </c>
      <c r="L34" s="101"/>
      <c r="M34" s="101"/>
      <c r="N34" s="101"/>
      <c r="O34" s="71"/>
      <c r="P34" s="102"/>
      <c r="Q34" s="102"/>
      <c r="R34" s="102"/>
      <c r="S34" s="102"/>
      <c r="T34" s="102"/>
      <c r="U34" s="102"/>
      <c r="V34" s="102"/>
      <c r="W34" s="102"/>
      <c r="X34" s="102"/>
      <c r="Y34" s="103"/>
      <c r="AA34" s="67" t="s">
        <v>70</v>
      </c>
      <c r="AB34" s="67"/>
      <c r="AC34" s="67"/>
      <c r="AD34" s="67"/>
      <c r="AE34" s="67"/>
      <c r="AF34" s="67"/>
      <c r="AG34" s="67"/>
      <c r="AH34" s="67"/>
      <c r="AI34" s="67"/>
      <c r="AJ34" s="67"/>
    </row>
    <row r="35" spans="2:36" ht="16.5" customHeight="1" x14ac:dyDescent="0.15">
      <c r="B35" s="118"/>
      <c r="C35" s="83" t="s">
        <v>18</v>
      </c>
      <c r="D35" s="83"/>
      <c r="E35" s="150" t="s">
        <v>83</v>
      </c>
      <c r="F35" s="150"/>
      <c r="G35" s="8">
        <v>3</v>
      </c>
      <c r="H35" s="97">
        <f>W37</f>
        <v>0</v>
      </c>
      <c r="I35" s="60"/>
      <c r="J35" s="113" t="s">
        <v>19</v>
      </c>
      <c r="K35" s="113"/>
      <c r="L35" s="113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58"/>
      <c r="Y35" s="59"/>
    </row>
    <row r="36" spans="2:36" ht="16.5" customHeight="1" x14ac:dyDescent="0.15">
      <c r="B36" s="118"/>
      <c r="C36" s="83"/>
      <c r="D36" s="83"/>
      <c r="E36" s="150"/>
      <c r="F36" s="150"/>
      <c r="G36" s="34" t="s">
        <v>51</v>
      </c>
      <c r="H36" s="126"/>
      <c r="I36" s="38"/>
      <c r="J36" s="113" t="s">
        <v>22</v>
      </c>
      <c r="K36" s="113"/>
      <c r="L36" s="113"/>
      <c r="M36" s="113"/>
      <c r="N36" s="113"/>
      <c r="O36" s="130">
        <v>25</v>
      </c>
      <c r="P36" s="130"/>
      <c r="Q36" s="1" t="s">
        <v>21</v>
      </c>
      <c r="S36" s="17"/>
      <c r="T36" s="18"/>
      <c r="U36" s="18"/>
      <c r="V36" s="18"/>
      <c r="W36" s="18"/>
      <c r="X36" s="18"/>
      <c r="Y36" s="19"/>
    </row>
    <row r="37" spans="2:36" ht="16.5" customHeight="1" x14ac:dyDescent="0.15">
      <c r="B37" s="118"/>
      <c r="C37" s="83"/>
      <c r="D37" s="83"/>
      <c r="E37" s="150"/>
      <c r="F37" s="150"/>
      <c r="G37" s="8">
        <v>0</v>
      </c>
      <c r="H37" s="127"/>
      <c r="I37" s="39"/>
      <c r="J37" s="133" t="str">
        <f>IF(O36&lt;=25,"25単位以下　＝","（"&amp;FIXED(G35,1)&amp;"×（"&amp;FIXED(O36,1)&amp;"－25）÷25）） =")</f>
        <v>25単位以下　＝</v>
      </c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16">
        <f>IF(O36&gt;50,G35,IF(O36&lt;25,0,ROUND(G35*(O36-25)/25,1)))</f>
        <v>0</v>
      </c>
      <c r="X37" s="116"/>
      <c r="Y37" s="117"/>
    </row>
    <row r="38" spans="2:36" ht="18" customHeight="1" x14ac:dyDescent="0.15">
      <c r="B38" s="178" t="s">
        <v>59</v>
      </c>
      <c r="C38" s="179"/>
      <c r="D38" s="179"/>
      <c r="E38" s="179"/>
      <c r="F38" s="180"/>
      <c r="G38" s="8">
        <f>G35+G32+G29+G26+G23+G20+G17+G14+G11+G8</f>
        <v>34</v>
      </c>
      <c r="H38" s="50">
        <f>SUM(H8:H37)</f>
        <v>3</v>
      </c>
      <c r="I38" s="21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3"/>
    </row>
    <row r="44" spans="2:36" ht="13.5" x14ac:dyDescent="0.15">
      <c r="C44" t="s">
        <v>32</v>
      </c>
      <c r="D44" s="24" t="s">
        <v>35</v>
      </c>
      <c r="E44" s="24"/>
      <c r="F44" s="48"/>
    </row>
    <row r="45" spans="2:36" ht="13.5" x14ac:dyDescent="0.15">
      <c r="C45"/>
      <c r="D45" s="61" t="s">
        <v>61</v>
      </c>
      <c r="E45" s="24"/>
      <c r="F45" s="48"/>
    </row>
    <row r="46" spans="2:36" ht="13.5" x14ac:dyDescent="0.15">
      <c r="C46"/>
      <c r="D46" s="24" t="s">
        <v>33</v>
      </c>
      <c r="E46" s="24"/>
      <c r="F46" s="48"/>
    </row>
    <row r="47" spans="2:36" ht="13.5" x14ac:dyDescent="0.15">
      <c r="C47"/>
      <c r="D47" s="61" t="s">
        <v>62</v>
      </c>
      <c r="E47" s="24"/>
      <c r="F47" s="48"/>
    </row>
    <row r="48" spans="2:36" ht="13.5" x14ac:dyDescent="0.15">
      <c r="C48"/>
      <c r="D48" s="24" t="s">
        <v>36</v>
      </c>
      <c r="E48" s="24"/>
      <c r="F48" s="48"/>
    </row>
    <row r="49" spans="3:6" ht="13.5" x14ac:dyDescent="0.15">
      <c r="C49"/>
      <c r="D49" t="s">
        <v>37</v>
      </c>
      <c r="E49" s="24"/>
      <c r="F49" s="48"/>
    </row>
    <row r="50" spans="3:6" ht="13.5" x14ac:dyDescent="0.15">
      <c r="C50"/>
      <c r="D50" s="24" t="s">
        <v>38</v>
      </c>
      <c r="E50" s="24"/>
      <c r="F50" s="48"/>
    </row>
    <row r="51" spans="3:6" ht="13.5" x14ac:dyDescent="0.15">
      <c r="C51"/>
      <c r="D51" t="s">
        <v>39</v>
      </c>
      <c r="E51" s="24"/>
      <c r="F51" s="48"/>
    </row>
    <row r="52" spans="3:6" ht="13.5" x14ac:dyDescent="0.15">
      <c r="C52"/>
      <c r="D52" s="24" t="s">
        <v>40</v>
      </c>
      <c r="E52" s="24"/>
      <c r="F52" s="48"/>
    </row>
    <row r="53" spans="3:6" ht="13.5" x14ac:dyDescent="0.15">
      <c r="C53"/>
      <c r="D53" s="61" t="s">
        <v>66</v>
      </c>
      <c r="E53" s="24"/>
      <c r="F53" s="48"/>
    </row>
    <row r="54" spans="3:6" ht="13.5" x14ac:dyDescent="0.15">
      <c r="C54"/>
      <c r="D54" s="24" t="s">
        <v>41</v>
      </c>
      <c r="E54" s="24"/>
      <c r="F54" s="48"/>
    </row>
    <row r="55" spans="3:6" ht="13.5" x14ac:dyDescent="0.15">
      <c r="C55"/>
      <c r="D55" s="24" t="s">
        <v>42</v>
      </c>
      <c r="E55" s="24"/>
      <c r="F55" s="49"/>
    </row>
    <row r="56" spans="3:6" ht="13.5" x14ac:dyDescent="0.15">
      <c r="C56"/>
      <c r="D56" s="24" t="s">
        <v>43</v>
      </c>
      <c r="E56" s="24"/>
      <c r="F56" s="49"/>
    </row>
    <row r="57" spans="3:6" ht="13.5" x14ac:dyDescent="0.15">
      <c r="C57"/>
      <c r="D57" s="24" t="s">
        <v>44</v>
      </c>
      <c r="E57" s="24"/>
      <c r="F57" s="48"/>
    </row>
    <row r="58" spans="3:6" ht="13.5" x14ac:dyDescent="0.15">
      <c r="C58"/>
      <c r="D58" s="24" t="s">
        <v>34</v>
      </c>
      <c r="E58" s="24"/>
      <c r="F58" s="48"/>
    </row>
    <row r="59" spans="3:6" ht="13.5" x14ac:dyDescent="0.15">
      <c r="C59"/>
      <c r="D59" s="25" t="s">
        <v>45</v>
      </c>
      <c r="E59"/>
      <c r="F59" s="49"/>
    </row>
    <row r="60" spans="3:6" ht="13.5" x14ac:dyDescent="0.15">
      <c r="C60"/>
      <c r="D60" s="24" t="s">
        <v>46</v>
      </c>
      <c r="E60"/>
    </row>
    <row r="61" spans="3:6" ht="13.5" x14ac:dyDescent="0.15">
      <c r="C61"/>
      <c r="D61" s="24" t="s">
        <v>47</v>
      </c>
      <c r="E61" s="24"/>
    </row>
    <row r="62" spans="3:6" ht="13.5" x14ac:dyDescent="0.15">
      <c r="D62" s="24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19">
    <mergeCell ref="AE32:AG32"/>
    <mergeCell ref="AH32:AJ32"/>
    <mergeCell ref="AB32:AD32"/>
    <mergeCell ref="J36:N36"/>
    <mergeCell ref="O36:P36"/>
    <mergeCell ref="K33:Y33"/>
    <mergeCell ref="K34:N34"/>
    <mergeCell ref="P34:Y34"/>
    <mergeCell ref="B38:F38"/>
    <mergeCell ref="C32:D34"/>
    <mergeCell ref="E32:F34"/>
    <mergeCell ref="H32:H34"/>
    <mergeCell ref="K32:Y32"/>
    <mergeCell ref="J37:V37"/>
    <mergeCell ref="B32:B37"/>
    <mergeCell ref="C35:D37"/>
    <mergeCell ref="E35:F37"/>
    <mergeCell ref="H35:H37"/>
    <mergeCell ref="J35:L35"/>
    <mergeCell ref="M35:W35"/>
    <mergeCell ref="W37:Y37"/>
    <mergeCell ref="AH27:AJ27"/>
    <mergeCell ref="J28:V28"/>
    <mergeCell ref="W28:Y28"/>
    <mergeCell ref="AB28:AD28"/>
    <mergeCell ref="AE28:AG28"/>
    <mergeCell ref="AH28:AJ28"/>
    <mergeCell ref="E29:F31"/>
    <mergeCell ref="H29:H31"/>
    <mergeCell ref="AA29:AA31"/>
    <mergeCell ref="AB29:AD31"/>
    <mergeCell ref="AE29:AG31"/>
    <mergeCell ref="AH29:AJ31"/>
    <mergeCell ref="P31:Y31"/>
    <mergeCell ref="AE21:AG22"/>
    <mergeCell ref="AH21:AJ22"/>
    <mergeCell ref="J22:V22"/>
    <mergeCell ref="W22:Y22"/>
    <mergeCell ref="E23:F25"/>
    <mergeCell ref="H23:H25"/>
    <mergeCell ref="K23:Y23"/>
    <mergeCell ref="AA23:AA25"/>
    <mergeCell ref="E26:F28"/>
    <mergeCell ref="H26:H28"/>
    <mergeCell ref="L26:M26"/>
    <mergeCell ref="Q26:R26"/>
    <mergeCell ref="V26:W26"/>
    <mergeCell ref="AB23:AD25"/>
    <mergeCell ref="AE23:AG25"/>
    <mergeCell ref="AH23:AJ25"/>
    <mergeCell ref="K24:Y24"/>
    <mergeCell ref="K25:N25"/>
    <mergeCell ref="P25:Y25"/>
    <mergeCell ref="J27:O27"/>
    <mergeCell ref="P27:R27"/>
    <mergeCell ref="U27:Y27"/>
    <mergeCell ref="AB27:AD27"/>
    <mergeCell ref="AE27:AG27"/>
    <mergeCell ref="B17:B31"/>
    <mergeCell ref="C17:D19"/>
    <mergeCell ref="E17:F19"/>
    <mergeCell ref="H17:H19"/>
    <mergeCell ref="K17:Y17"/>
    <mergeCell ref="AA17:AA19"/>
    <mergeCell ref="AB17:AD19"/>
    <mergeCell ref="AE17:AG19"/>
    <mergeCell ref="AH17:AJ19"/>
    <mergeCell ref="K18:Y18"/>
    <mergeCell ref="K19:N19"/>
    <mergeCell ref="P19:Y19"/>
    <mergeCell ref="C20:D22"/>
    <mergeCell ref="E20:F22"/>
    <mergeCell ref="H20:H22"/>
    <mergeCell ref="J20:L20"/>
    <mergeCell ref="M20:W20"/>
    <mergeCell ref="AB20:AC20"/>
    <mergeCell ref="AE20:AF20"/>
    <mergeCell ref="AH20:AI20"/>
    <mergeCell ref="J21:N21"/>
    <mergeCell ref="O21:P21"/>
    <mergeCell ref="AA21:AA22"/>
    <mergeCell ref="AB21:AD22"/>
    <mergeCell ref="L2:Y4"/>
    <mergeCell ref="J5:Y5"/>
    <mergeCell ref="C7:F7"/>
    <mergeCell ref="I7:Y7"/>
    <mergeCell ref="E8:F10"/>
    <mergeCell ref="H8:H10"/>
    <mergeCell ref="L8:M8"/>
    <mergeCell ref="Q8:R8"/>
    <mergeCell ref="V8:W8"/>
    <mergeCell ref="J9:O9"/>
    <mergeCell ref="P9:R9"/>
    <mergeCell ref="J10:V10"/>
    <mergeCell ref="W10:Y10"/>
    <mergeCell ref="AB16:AD16"/>
    <mergeCell ref="AE16:AG16"/>
    <mergeCell ref="AH16:AJ16"/>
    <mergeCell ref="C8:D13"/>
    <mergeCell ref="C14:D16"/>
    <mergeCell ref="E14:F16"/>
    <mergeCell ref="C23:D31"/>
    <mergeCell ref="B8:B16"/>
    <mergeCell ref="K14:Y14"/>
    <mergeCell ref="K15:Y15"/>
    <mergeCell ref="K16:M16"/>
    <mergeCell ref="H14:H16"/>
    <mergeCell ref="K13:O13"/>
    <mergeCell ref="K29:Y29"/>
    <mergeCell ref="K30:Y30"/>
    <mergeCell ref="K31:O31"/>
    <mergeCell ref="E11:F13"/>
    <mergeCell ref="H11:H13"/>
    <mergeCell ref="K11:Y11"/>
    <mergeCell ref="K12:Y12"/>
    <mergeCell ref="P13:Y13"/>
    <mergeCell ref="AB13:AD13"/>
    <mergeCell ref="AE13:AG13"/>
    <mergeCell ref="AH13:AJ13"/>
  </mergeCells>
  <phoneticPr fontId="3"/>
  <conditionalFormatting sqref="AB17 AE17 AH17 AD20:AJ20 AB20:AB21 AE21 AH21 AB23 AE23 AH23 AB26:AJ26 AB28 AE28 AH28 AB32 AE32 AH32">
    <cfRule type="expression" dxfId="2" priority="4" stopIfTrue="1">
      <formula>#REF!&lt;#REF!</formula>
    </cfRule>
  </conditionalFormatting>
  <conditionalFormatting sqref="AB13:AJ13">
    <cfRule type="expression" dxfId="1" priority="21" stopIfTrue="1">
      <formula>#REF!&lt;$Z$40</formula>
    </cfRule>
  </conditionalFormatting>
  <conditionalFormatting sqref="AB16:AJ16">
    <cfRule type="expression" dxfId="0" priority="1" stopIfTrue="1">
      <formula>#REF!&lt;$Z$40</formula>
    </cfRule>
  </conditionalFormatting>
  <dataValidations count="6">
    <dataValidation type="list" allowBlank="1" showInputMessage="1" sqref="M35:W35 M20:W20" xr:uid="{00000000-0002-0000-0100-000000000000}">
      <formula1>$D$44:$D$62</formula1>
    </dataValidation>
    <dataValidation type="list" allowBlank="1" showInputMessage="1" showErrorMessage="1" sqref="AB23:AJ25" xr:uid="{00000000-0002-0000-0100-000001000000}">
      <formula1>"６,３,０"</formula1>
    </dataValidation>
    <dataValidation type="list" allowBlank="1" showInputMessage="1" showErrorMessage="1" sqref="AB17:AJ19" xr:uid="{00000000-0002-0000-0100-000002000000}">
      <formula1>"２,1,０"</formula1>
    </dataValidation>
    <dataValidation type="custom" allowBlank="1" showInputMessage="1" showErrorMessage="1" prompt="少数第１位まで入力_x000a_成績点がない場合「65」を入力" sqref="L8:M8 Q8:R8 V8:W8 L26:M26 Q26:R26 V26:W26 AB26:AJ26" xr:uid="{00000000-0002-0000-0100-000004000000}">
      <formula1>L8-ROUNDDOWN(L8,1)=0</formula1>
    </dataValidation>
    <dataValidation type="custom" allowBlank="1" showInputMessage="1" showErrorMessage="1" prompt="少数第１位まで入力" sqref="O36:P36 O21:P21" xr:uid="{00000000-0002-0000-0100-000005000000}">
      <formula1>O21-ROUNDDOWN(O21,1)=0</formula1>
    </dataValidation>
    <dataValidation type="list" allowBlank="1" showInputMessage="1" showErrorMessage="1" sqref="AB29:AJ31" xr:uid="{00000000-0002-0000-0100-000003000000}">
      <formula1>"３,1.5,０"</formula1>
    </dataValidation>
  </dataValidations>
  <printOptions horizontalCentered="1"/>
  <pageMargins left="0.78740157480314965" right="0.19685039370078741" top="0.3937007874015748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104775</xdr:colOff>
                    <xdr:row>10</xdr:row>
                    <xdr:rowOff>0</xdr:rowOff>
                  </from>
                  <to>
                    <xdr:col>10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8</xdr:col>
                    <xdr:colOff>104775</xdr:colOff>
                    <xdr:row>12</xdr:row>
                    <xdr:rowOff>0</xdr:rowOff>
                  </from>
                  <to>
                    <xdr:col>10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0</xdr:rowOff>
                  </from>
                  <to>
                    <xdr:col>10</xdr:col>
                    <xdr:colOff>104775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8</xdr:col>
                    <xdr:colOff>104775</xdr:colOff>
                    <xdr:row>17</xdr:row>
                    <xdr:rowOff>0</xdr:rowOff>
                  </from>
                  <to>
                    <xdr:col>10</xdr:col>
                    <xdr:colOff>104775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8</xdr:col>
                    <xdr:colOff>104775</xdr:colOff>
                    <xdr:row>18</xdr:row>
                    <xdr:rowOff>0</xdr:rowOff>
                  </from>
                  <to>
                    <xdr:col>10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Group Box 8">
              <controlPr defaultSize="0" autoFill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8</xdr:col>
                    <xdr:colOff>104775</xdr:colOff>
                    <xdr:row>22</xdr:row>
                    <xdr:rowOff>0</xdr:rowOff>
                  </from>
                  <to>
                    <xdr:col>10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8</xdr:col>
                    <xdr:colOff>104775</xdr:colOff>
                    <xdr:row>23</xdr:row>
                    <xdr:rowOff>0</xdr:rowOff>
                  </from>
                  <to>
                    <xdr:col>10</xdr:col>
                    <xdr:colOff>104775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8</xdr:col>
                    <xdr:colOff>104775</xdr:colOff>
                    <xdr:row>24</xdr:row>
                    <xdr:rowOff>0</xdr:rowOff>
                  </from>
                  <to>
                    <xdr:col>10</xdr:col>
                    <xdr:colOff>104775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Group Box 12">
              <controlPr defaultSize="0" autoFill="0" autoPict="0">
                <anchor moveWithCells="1">
                  <from>
                    <xdr:col>8</xdr:col>
                    <xdr:colOff>0</xdr:colOff>
                    <xdr:row>28</xdr:row>
                    <xdr:rowOff>0</xdr:rowOff>
                  </from>
                  <to>
                    <xdr:col>25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defaultSize="0" autoFill="0" autoLine="0" autoPict="0">
                <anchor moveWithCells="1">
                  <from>
                    <xdr:col>8</xdr:col>
                    <xdr:colOff>104775</xdr:colOff>
                    <xdr:row>28</xdr:row>
                    <xdr:rowOff>0</xdr:rowOff>
                  </from>
                  <to>
                    <xdr:col>10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Option Button 14">
              <controlPr defaultSize="0" autoFill="0" autoLine="0" autoPict="0">
                <anchor moveWithCells="1">
                  <from>
                    <xdr:col>8</xdr:col>
                    <xdr:colOff>104775</xdr:colOff>
                    <xdr:row>29</xdr:row>
                    <xdr:rowOff>0</xdr:rowOff>
                  </from>
                  <to>
                    <xdr:col>10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Option Button 16">
              <controlPr defaultSize="0" autoFill="0" autoLine="0" autoPict="0">
                <anchor moveWithCells="1">
                  <from>
                    <xdr:col>8</xdr:col>
                    <xdr:colOff>104775</xdr:colOff>
                    <xdr:row>30</xdr:row>
                    <xdr:rowOff>0</xdr:rowOff>
                  </from>
                  <to>
                    <xdr:col>10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Option Button 17">
              <controlPr defaultSize="0" autoFill="0" autoLine="0" autoPict="0">
                <anchor moveWithCells="1">
                  <from>
                    <xdr:col>8</xdr:col>
                    <xdr:colOff>104775</xdr:colOff>
                    <xdr:row>31</xdr:row>
                    <xdr:rowOff>0</xdr:rowOff>
                  </from>
                  <to>
                    <xdr:col>10</xdr:col>
                    <xdr:colOff>104775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Option Button 18">
              <controlPr defaultSize="0" autoFill="0" autoLine="0" autoPict="0">
                <anchor moveWithCells="1">
                  <from>
                    <xdr:col>8</xdr:col>
                    <xdr:colOff>104775</xdr:colOff>
                    <xdr:row>32</xdr:row>
                    <xdr:rowOff>0</xdr:rowOff>
                  </from>
                  <to>
                    <xdr:col>10</xdr:col>
                    <xdr:colOff>104775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Option Button 19">
              <controlPr defaultSize="0" autoFill="0" autoLine="0" autoPict="0">
                <anchor moveWithCells="1">
                  <from>
                    <xdr:col>8</xdr:col>
                    <xdr:colOff>104775</xdr:colOff>
                    <xdr:row>33</xdr:row>
                    <xdr:rowOff>0</xdr:rowOff>
                  </from>
                  <to>
                    <xdr:col>10</xdr:col>
                    <xdr:colOff>104775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Group Box 20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Group Box 26">
              <controlPr defaultSize="0" autoFill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25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Option Button 34">
              <controlPr defaultSize="0" autoFill="0" autoLine="0" autoPict="0">
                <anchor moveWithCells="1">
                  <from>
                    <xdr:col>8</xdr:col>
                    <xdr:colOff>104775</xdr:colOff>
                    <xdr:row>13</xdr:row>
                    <xdr:rowOff>0</xdr:rowOff>
                  </from>
                  <to>
                    <xdr:col>10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Option Button 35">
              <controlPr defaultSize="0" autoFill="0" autoLine="0" autoPict="0">
                <anchor moveWithCells="1">
                  <from>
                    <xdr:col>8</xdr:col>
                    <xdr:colOff>104775</xdr:colOff>
                    <xdr:row>14</xdr:row>
                    <xdr:rowOff>0</xdr:rowOff>
                  </from>
                  <to>
                    <xdr:col>10</xdr:col>
                    <xdr:colOff>104775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Option Button 36">
              <controlPr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0</xdr:rowOff>
                  </from>
                  <to>
                    <xdr:col>10</xdr:col>
                    <xdr:colOff>104775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簡易型2-2</vt:lpstr>
      <vt:lpstr>'簡易型2-2'!Print_Area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邑木 勇太</cp:lastModifiedBy>
  <cp:lastPrinted>2023-09-26T10:04:31Z</cp:lastPrinted>
  <dcterms:created xsi:type="dcterms:W3CDTF">2013-02-01T09:56:49Z</dcterms:created>
  <dcterms:modified xsi:type="dcterms:W3CDTF">2025-08-20T05:20:27Z</dcterms:modified>
</cp:coreProperties>
</file>