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0903【一般（総合評価・簡易型）】広島高速５号線舗装その他工事\02_公告\"/>
    </mc:Choice>
  </mc:AlternateContent>
  <xr:revisionPtr revIDLastSave="0" documentId="13_ncr:1_{F18BC8D9-BC98-4D99-927F-0402ADC30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用別紙９　15-1" sheetId="3" r:id="rId1"/>
    <sheet name="Sheet1" sheetId="7" r:id="rId2"/>
  </sheets>
  <externalReferences>
    <externalReference r:id="rId3"/>
  </externalReferences>
  <definedNames>
    <definedName name="_xlnm._FilterDatabase" localSheetId="0" hidden="1">'運用別紙９　15-1'!#REF!</definedName>
    <definedName name="_xlnm.Print_Area" localSheetId="0">'運用別紙９　15-1'!$A$1:$X$32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'運用別紙９　15-1'!#REF!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V16" i="3" l="1"/>
  <c r="G14" i="3" s="1"/>
  <c r="V13" i="3"/>
  <c r="G11" i="3" s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AA32" i="3" s="1"/>
  <c r="O15" i="3"/>
  <c r="I16" i="3"/>
  <c r="O12" i="3"/>
  <c r="I13" i="3"/>
  <c r="G8" i="3"/>
  <c r="AD32" i="3" l="1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<sst xmlns="http://schemas.openxmlformats.org/spreadsheetml/2006/main" count="68" uniqueCount="56">
  <si>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</si>
  <si>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</si>
  <si>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</si>
  <si>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</si>
  <si>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</si>
  <si>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</si>
  <si>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</si>
  <si>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</si>
  <si>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</si>
  <si>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</si>
  <si>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</si>
  <si>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</si>
  <si>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</si>
  <si>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</si>
  <si>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</si>
  <si>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</si>
  <si>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</si>
  <si>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</si>
  <si>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</si>
  <si>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</si>
  <si>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</si>
  <si>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</si>
  <si>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</si>
  <si>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</si>
  <si>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</si>
  <si>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</si>
  <si>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</si>
  <si>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</si>
  <si>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</si>
  <si>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</si>
  <si>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</si>
  <si>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</si>
  <si>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</si>
  <si>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</si>
  <si>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</si>
  <si>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</si>
  <si>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</si>
  <si>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</si>
  <si>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</si>
  <si>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</si>
  <si>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</si>
  <si>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</si>
  <si>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</si>
  <si>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</si>
  <si>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</si>
  <si>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</si>
  <si>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</si>
  <si>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</si>
  <si>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様式１５－１　用</t>
    <rPh sb="0" eb="2">
      <t>ヨウシキ</t>
    </rPh>
    <rPh sb="7" eb="8">
      <t>ヨウ</t>
    </rPh>
    <phoneticPr fontId="2"/>
  </si>
  <si>
    <t>令和５年度以降の当該業種における優良工事施工団体表彰の有無</t>
  </si>
  <si>
    <t>令和４年度以降の同種工事における工事成績評定点の３件の平均点</t>
    <rPh sb="0" eb="2">
      <t>レイワ</t>
    </rPh>
    <phoneticPr fontId="2"/>
  </si>
  <si>
    <t>平成２９年度以降の当該業種における主任（監理）技術者又は現場代理人としての工事成績評定点の３件の平均点</t>
    <phoneticPr fontId="2"/>
  </si>
  <si>
    <t>令和３年度以降の当該業種における主任（監理）技術者又は現場代理人としての優秀建設技術者表彰等の有無</t>
    <rPh sb="0" eb="2">
      <t>レイワ</t>
    </rPh>
    <phoneticPr fontId="2"/>
  </si>
  <si>
    <t>令和２年度以降の同種・同規模工事における従事役職</t>
    <rPh sb="0" eb="2">
      <t>レイワ</t>
    </rPh>
    <phoneticPr fontId="2"/>
  </si>
  <si>
    <t>１級舗装施工管理技術者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1">
      <t>ギジュツシャ</t>
    </rPh>
    <phoneticPr fontId="2"/>
  </si>
  <si>
    <t>２級舗装施工管理技術者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1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</si>
</sst>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24</xdr:row>
          <xdr:rowOff>212480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="130" zoomScaleNormal="100" zoomScaleSheetLayoutView="130" workbookViewId="0">
      <selection activeCell="G8" sqref="G8:G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127" t="s">
        <v>23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35" ht="18.75" customHeight="1" x14ac:dyDescent="0.15">
      <c r="A4" s="24"/>
      <c r="B4" s="24"/>
      <c r="C4" s="24"/>
      <c r="J4" s="52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129" t="s">
        <v>1</v>
      </c>
      <c r="C7" s="129"/>
      <c r="D7" s="129"/>
      <c r="E7" s="129"/>
      <c r="F7" s="5" t="s">
        <v>2</v>
      </c>
      <c r="G7" s="49" t="s">
        <v>22</v>
      </c>
      <c r="H7" s="130" t="s">
        <v>3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Z7" s="7"/>
      <c r="AA7" s="7"/>
      <c r="AB7" s="7"/>
      <c r="AC7" s="7"/>
      <c r="AD7" s="7"/>
      <c r="AE7" s="7"/>
    </row>
    <row r="8" spans="1:35" ht="16.5" customHeight="1" x14ac:dyDescent="0.15">
      <c r="A8" s="133" t="s">
        <v>44</v>
      </c>
      <c r="B8" s="73" t="s">
        <v>49</v>
      </c>
      <c r="C8" s="74"/>
      <c r="D8" s="74"/>
      <c r="E8" s="75"/>
      <c r="F8" s="8">
        <v>4</v>
      </c>
      <c r="G8" s="82">
        <f>IF(H8=1,F8,IF(H8=2,F9,F10))</f>
        <v>0</v>
      </c>
      <c r="H8" s="32">
        <v>3</v>
      </c>
      <c r="I8" s="11"/>
      <c r="J8" s="105" t="s">
        <v>45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</row>
    <row r="9" spans="1:35" ht="16.5" customHeight="1" x14ac:dyDescent="0.15">
      <c r="A9" s="134"/>
      <c r="B9" s="76"/>
      <c r="C9" s="77"/>
      <c r="D9" s="77"/>
      <c r="E9" s="78"/>
      <c r="F9" s="8">
        <v>2.5</v>
      </c>
      <c r="G9" s="104"/>
      <c r="H9" s="33"/>
      <c r="I9" s="12"/>
      <c r="J9" s="107" t="s">
        <v>46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35" ht="16.5" customHeight="1" x14ac:dyDescent="0.15">
      <c r="A10" s="134"/>
      <c r="B10" s="79"/>
      <c r="C10" s="80"/>
      <c r="D10" s="80"/>
      <c r="E10" s="81"/>
      <c r="F10" s="8">
        <v>0</v>
      </c>
      <c r="G10" s="104"/>
      <c r="H10" s="34"/>
      <c r="I10" s="13"/>
      <c r="J10" s="95" t="s">
        <v>25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</row>
    <row r="11" spans="1:35" ht="16.5" customHeight="1" x14ac:dyDescent="0.15">
      <c r="A11" s="134"/>
      <c r="B11" s="73" t="s">
        <v>50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6">
        <v>65</v>
      </c>
      <c r="L11" s="116"/>
      <c r="M11" s="41"/>
      <c r="N11" s="41"/>
      <c r="O11" s="53" t="s">
        <v>5</v>
      </c>
      <c r="P11" s="116">
        <v>65</v>
      </c>
      <c r="Q11" s="116"/>
      <c r="R11" s="41"/>
      <c r="S11" s="41"/>
      <c r="T11" s="53" t="s">
        <v>6</v>
      </c>
      <c r="U11" s="116">
        <v>65</v>
      </c>
      <c r="V11" s="116"/>
      <c r="W11" s="9"/>
      <c r="X11" s="10"/>
    </row>
    <row r="12" spans="1:35" ht="16.5" customHeight="1" x14ac:dyDescent="0.15">
      <c r="A12" s="134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8">
        <f>ROUND((ROUNDDOWN(K11,1)+ROUNDDOWN(P11,1)+ROUNDDOWN(U11,1))/3,1)</f>
        <v>65</v>
      </c>
      <c r="P12" s="118"/>
      <c r="Q12" s="118"/>
      <c r="R12" s="1" t="s">
        <v>8</v>
      </c>
      <c r="S12" s="16" t="s">
        <v>18</v>
      </c>
      <c r="T12" s="119"/>
      <c r="U12" s="119"/>
      <c r="V12" s="119"/>
      <c r="W12" s="119"/>
      <c r="X12" s="120"/>
      <c r="Z12" s="2" t="s">
        <v>38</v>
      </c>
      <c r="AF12" s="2"/>
      <c r="AG12" s="2"/>
      <c r="AH12" s="2"/>
      <c r="AI12" s="2"/>
    </row>
    <row r="13" spans="1:35" ht="16.5" customHeight="1" x14ac:dyDescent="0.15">
      <c r="A13" s="135"/>
      <c r="B13" s="79"/>
      <c r="C13" s="80"/>
      <c r="D13" s="80"/>
      <c r="E13" s="81"/>
      <c r="F13" s="8">
        <v>0</v>
      </c>
      <c r="G13" s="84"/>
      <c r="H13" s="37"/>
      <c r="I13" s="126" t="str">
        <f>"（"&amp;FIXED(F11,1)&amp;"×（"&amp;FIXED(O12,1)&amp;"－70）÷10） ="</f>
        <v>（4.0×（65.0－70）÷10） =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86">
        <f>IF(O12&lt;70,0,ROUND(F11*(O12-70)/10,2))</f>
        <v>0</v>
      </c>
      <c r="W13" s="86"/>
      <c r="X13" s="87"/>
      <c r="Z13" s="57"/>
      <c r="AA13" s="113" t="s">
        <v>9</v>
      </c>
      <c r="AB13" s="113"/>
      <c r="AC13" s="113"/>
      <c r="AD13" s="113" t="s">
        <v>10</v>
      </c>
      <c r="AE13" s="113"/>
      <c r="AF13" s="113"/>
      <c r="AG13" s="113" t="s">
        <v>11</v>
      </c>
      <c r="AH13" s="113"/>
      <c r="AI13" s="114"/>
    </row>
    <row r="14" spans="1:35" ht="16.5" customHeight="1" x14ac:dyDescent="0.15">
      <c r="A14" s="115" t="s">
        <v>26</v>
      </c>
      <c r="B14" s="73" t="s">
        <v>51</v>
      </c>
      <c r="C14" s="74"/>
      <c r="D14" s="74"/>
      <c r="E14" s="75"/>
      <c r="F14" s="8">
        <v>4</v>
      </c>
      <c r="G14" s="82">
        <f>IF(V16&gt;F14,F14,V16)</f>
        <v>0</v>
      </c>
      <c r="H14" s="39"/>
      <c r="I14" s="41"/>
      <c r="J14" s="53" t="s">
        <v>4</v>
      </c>
      <c r="K14" s="116">
        <v>65</v>
      </c>
      <c r="L14" s="116"/>
      <c r="M14" s="41"/>
      <c r="N14" s="41"/>
      <c r="O14" s="53" t="s">
        <v>5</v>
      </c>
      <c r="P14" s="116">
        <v>65</v>
      </c>
      <c r="Q14" s="116"/>
      <c r="R14" s="41"/>
      <c r="S14" s="41"/>
      <c r="T14" s="53" t="s">
        <v>6</v>
      </c>
      <c r="U14" s="116">
        <v>65</v>
      </c>
      <c r="V14" s="116"/>
      <c r="W14" s="9"/>
      <c r="X14" s="10"/>
      <c r="Z14" s="117" t="s">
        <v>34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5"/>
      <c r="B15" s="76"/>
      <c r="C15" s="77"/>
      <c r="D15" s="77"/>
      <c r="E15" s="78"/>
      <c r="F15" s="31" t="s">
        <v>19</v>
      </c>
      <c r="G15" s="104"/>
      <c r="H15" s="40"/>
      <c r="I15" s="69" t="s">
        <v>7</v>
      </c>
      <c r="J15" s="69"/>
      <c r="K15" s="69"/>
      <c r="L15" s="69"/>
      <c r="M15" s="69"/>
      <c r="N15" s="69"/>
      <c r="O15" s="118">
        <f>ROUND((ROUNDDOWN(K14,1)+ROUNDDOWN(P14,1)+ROUNDDOWN(U14,1))/3,1)</f>
        <v>65</v>
      </c>
      <c r="P15" s="118"/>
      <c r="Q15" s="118"/>
      <c r="R15" s="1" t="s">
        <v>8</v>
      </c>
      <c r="S15" s="16" t="s">
        <v>18</v>
      </c>
      <c r="T15" s="119"/>
      <c r="U15" s="119"/>
      <c r="V15" s="119"/>
      <c r="W15" s="119"/>
      <c r="X15" s="120"/>
      <c r="Z15" s="71"/>
      <c r="AA15" s="121">
        <f>ROUND((ROUNDDOWN(AA14,1)+ROUNDDOWN(AB14,1)+ROUNDDOWN(AC14,1))/3,1)</f>
        <v>65</v>
      </c>
      <c r="AB15" s="122"/>
      <c r="AC15" s="123"/>
      <c r="AD15" s="124">
        <f>ROUND((AD14+AE14+AF14)/3,1)</f>
        <v>65</v>
      </c>
      <c r="AE15" s="124"/>
      <c r="AF15" s="124"/>
      <c r="AG15" s="124">
        <f>ROUND((AG14+AH14+AI14)/3,1)</f>
        <v>65</v>
      </c>
      <c r="AH15" s="124"/>
      <c r="AI15" s="125"/>
    </row>
    <row r="16" spans="1:35" ht="16.5" customHeight="1" x14ac:dyDescent="0.15">
      <c r="A16" s="115"/>
      <c r="B16" s="79"/>
      <c r="C16" s="80"/>
      <c r="D16" s="80"/>
      <c r="E16" s="81"/>
      <c r="F16" s="8">
        <v>0</v>
      </c>
      <c r="G16" s="104"/>
      <c r="H16" s="37"/>
      <c r="I16" s="126" t="str">
        <f>"（"&amp;FIXED(F14,1)&amp;"×（"&amp;FIXED(O15,1)&amp;"－70）÷10） ="</f>
        <v>（4.0×（65.0－70）÷10） =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86">
        <f>IF(O15&lt;70,0,ROUND(F14*(O15-70)/10,2))</f>
        <v>0</v>
      </c>
      <c r="W16" s="86"/>
      <c r="X16" s="87"/>
      <c r="Z16" s="71"/>
      <c r="AA16" s="111">
        <f>IF(AA15&gt;80,F14,IF(AA15&lt;70,0,ROUND(F14*(AA15-70)/10,1)))</f>
        <v>0</v>
      </c>
      <c r="AB16" s="111"/>
      <c r="AC16" s="111"/>
      <c r="AD16" s="111">
        <f>IF(AD15&gt;80,F14,IF(AD15&lt;70,0,ROUND(F14*(AD15-70)/10,1)))</f>
        <v>0</v>
      </c>
      <c r="AE16" s="111"/>
      <c r="AF16" s="111"/>
      <c r="AG16" s="111">
        <f>IF(AG15&gt;80,F14,IF(AG15&lt;70,0,ROUND(F14*(AG15-70)/10,1)))</f>
        <v>0</v>
      </c>
      <c r="AH16" s="111"/>
      <c r="AI16" s="112"/>
    </row>
    <row r="17" spans="1:35" ht="16.5" customHeight="1" x14ac:dyDescent="0.15">
      <c r="A17" s="115"/>
      <c r="B17" s="73" t="s">
        <v>52</v>
      </c>
      <c r="C17" s="74"/>
      <c r="D17" s="74"/>
      <c r="E17" s="75"/>
      <c r="F17" s="8">
        <v>4</v>
      </c>
      <c r="G17" s="82">
        <f>IF(H17=1,F17,IF(H17=2,F18,F19))</f>
        <v>0</v>
      </c>
      <c r="H17" s="32">
        <v>3</v>
      </c>
      <c r="I17" s="11"/>
      <c r="J17" s="105" t="s">
        <v>27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Z17" s="71" t="s">
        <v>37</v>
      </c>
      <c r="AA17" s="97">
        <v>0</v>
      </c>
      <c r="AB17" s="97"/>
      <c r="AC17" s="97"/>
      <c r="AD17" s="97">
        <v>0</v>
      </c>
      <c r="AE17" s="97"/>
      <c r="AF17" s="97"/>
      <c r="AG17" s="97">
        <v>2</v>
      </c>
      <c r="AH17" s="97"/>
      <c r="AI17" s="98"/>
    </row>
    <row r="18" spans="1:35" ht="16.5" customHeight="1" x14ac:dyDescent="0.15">
      <c r="A18" s="115"/>
      <c r="B18" s="76"/>
      <c r="C18" s="77"/>
      <c r="D18" s="77"/>
      <c r="E18" s="78"/>
      <c r="F18" s="8">
        <v>2</v>
      </c>
      <c r="G18" s="104"/>
      <c r="H18" s="33"/>
      <c r="I18" s="12"/>
      <c r="J18" s="107" t="s">
        <v>28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Z18" s="71"/>
      <c r="AA18" s="97"/>
      <c r="AB18" s="97"/>
      <c r="AC18" s="97"/>
      <c r="AD18" s="97"/>
      <c r="AE18" s="97"/>
      <c r="AF18" s="97"/>
      <c r="AG18" s="97"/>
      <c r="AH18" s="97"/>
      <c r="AI18" s="98"/>
    </row>
    <row r="19" spans="1:35" ht="16.5" customHeight="1" x14ac:dyDescent="0.15">
      <c r="A19" s="115"/>
      <c r="B19" s="79"/>
      <c r="C19" s="80"/>
      <c r="D19" s="80"/>
      <c r="E19" s="81"/>
      <c r="F19" s="8">
        <v>0</v>
      </c>
      <c r="G19" s="104"/>
      <c r="H19" s="34"/>
      <c r="I19" s="13"/>
      <c r="J19" s="95" t="s">
        <v>25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Z19" s="71"/>
      <c r="AA19" s="97"/>
      <c r="AB19" s="97"/>
      <c r="AC19" s="97"/>
      <c r="AD19" s="97"/>
      <c r="AE19" s="97"/>
      <c r="AF19" s="97"/>
      <c r="AG19" s="97"/>
      <c r="AH19" s="97"/>
      <c r="AI19" s="98"/>
    </row>
    <row r="20" spans="1:35" ht="16.5" customHeight="1" x14ac:dyDescent="0.15">
      <c r="A20" s="115"/>
      <c r="B20" s="73" t="s">
        <v>53</v>
      </c>
      <c r="C20" s="74"/>
      <c r="D20" s="74"/>
      <c r="E20" s="75"/>
      <c r="F20" s="8">
        <v>4</v>
      </c>
      <c r="G20" s="82">
        <f>IF(H20=1,F20,IF(H20=2,F21,F22))</f>
        <v>0</v>
      </c>
      <c r="H20" s="38">
        <v>3</v>
      </c>
      <c r="I20" s="19"/>
      <c r="J20" s="109" t="s">
        <v>29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Z20" s="71" t="s">
        <v>35</v>
      </c>
      <c r="AA20" s="97">
        <v>0</v>
      </c>
      <c r="AB20" s="97"/>
      <c r="AC20" s="97"/>
      <c r="AD20" s="97">
        <v>0</v>
      </c>
      <c r="AE20" s="97"/>
      <c r="AF20" s="97"/>
      <c r="AG20" s="97">
        <v>0</v>
      </c>
      <c r="AH20" s="97"/>
      <c r="AI20" s="98"/>
    </row>
    <row r="21" spans="1:35" ht="16.5" customHeight="1" x14ac:dyDescent="0.15">
      <c r="A21" s="115"/>
      <c r="B21" s="76"/>
      <c r="C21" s="77"/>
      <c r="D21" s="77"/>
      <c r="E21" s="78"/>
      <c r="F21" s="8">
        <v>2.5</v>
      </c>
      <c r="G21" s="104"/>
      <c r="H21" s="36"/>
      <c r="I21" s="19"/>
      <c r="J21" s="101" t="s">
        <v>30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Z21" s="71"/>
      <c r="AA21" s="97"/>
      <c r="AB21" s="97"/>
      <c r="AC21" s="97"/>
      <c r="AD21" s="97"/>
      <c r="AE21" s="97"/>
      <c r="AF21" s="97"/>
      <c r="AG21" s="97"/>
      <c r="AH21" s="97"/>
      <c r="AI21" s="98"/>
    </row>
    <row r="22" spans="1:35" ht="16.5" customHeight="1" x14ac:dyDescent="0.15">
      <c r="A22" s="115"/>
      <c r="B22" s="79"/>
      <c r="C22" s="80"/>
      <c r="D22" s="80"/>
      <c r="E22" s="81"/>
      <c r="F22" s="8">
        <v>0</v>
      </c>
      <c r="G22" s="104"/>
      <c r="H22" s="34"/>
      <c r="I22" s="19"/>
      <c r="J22" s="95" t="s">
        <v>31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6"/>
      <c r="Z22" s="71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1:35" ht="16.5" customHeight="1" x14ac:dyDescent="0.15">
      <c r="A23" s="115"/>
      <c r="B23" s="73" t="s">
        <v>47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5" t="s">
        <v>40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Z23" s="71" t="s">
        <v>43</v>
      </c>
      <c r="AA23" s="97">
        <v>2</v>
      </c>
      <c r="AB23" s="97"/>
      <c r="AC23" s="97"/>
      <c r="AD23" s="97">
        <v>0</v>
      </c>
      <c r="AE23" s="97"/>
      <c r="AF23" s="97"/>
      <c r="AG23" s="97">
        <v>0</v>
      </c>
      <c r="AH23" s="97"/>
      <c r="AI23" s="98"/>
    </row>
    <row r="24" spans="1:35" ht="16.5" customHeight="1" x14ac:dyDescent="0.15">
      <c r="A24" s="115"/>
      <c r="B24" s="76"/>
      <c r="C24" s="77"/>
      <c r="D24" s="77"/>
      <c r="E24" s="78"/>
      <c r="F24" s="8">
        <v>1</v>
      </c>
      <c r="G24" s="104"/>
      <c r="H24" s="33"/>
      <c r="I24" s="12"/>
      <c r="J24" s="107" t="s">
        <v>41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Z24" s="71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1:35" ht="16.5" customHeight="1" x14ac:dyDescent="0.15">
      <c r="A25" s="115"/>
      <c r="B25" s="79"/>
      <c r="C25" s="80"/>
      <c r="D25" s="80"/>
      <c r="E25" s="81"/>
      <c r="F25" s="8">
        <v>0</v>
      </c>
      <c r="G25" s="104"/>
      <c r="H25" s="34"/>
      <c r="I25" s="13"/>
      <c r="J25" s="95" t="s">
        <v>42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Z25" s="71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1:35" ht="16.5" customHeight="1" x14ac:dyDescent="0.15">
      <c r="A26" s="115"/>
      <c r="B26" s="73" t="s">
        <v>32</v>
      </c>
      <c r="C26" s="74"/>
      <c r="D26" s="74"/>
      <c r="E26" s="75"/>
      <c r="F26" s="8">
        <v>4</v>
      </c>
      <c r="G26" s="103">
        <f>IF(H26=1,F26,IF(H26=2,F27,F28))</f>
        <v>0</v>
      </c>
      <c r="H26" s="32">
        <v>3</v>
      </c>
      <c r="I26" s="11"/>
      <c r="J26" s="99" t="s">
        <v>54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Z26" s="71" t="s">
        <v>36</v>
      </c>
      <c r="AA26" s="97">
        <v>0</v>
      </c>
      <c r="AB26" s="97"/>
      <c r="AC26" s="97"/>
      <c r="AD26" s="97">
        <v>0</v>
      </c>
      <c r="AE26" s="97"/>
      <c r="AF26" s="97"/>
      <c r="AG26" s="97">
        <v>0</v>
      </c>
      <c r="AH26" s="97"/>
      <c r="AI26" s="98"/>
    </row>
    <row r="27" spans="1:35" ht="16.5" customHeight="1" x14ac:dyDescent="0.15">
      <c r="A27" s="115"/>
      <c r="B27" s="76"/>
      <c r="C27" s="77"/>
      <c r="D27" s="77"/>
      <c r="E27" s="78"/>
      <c r="F27" s="8">
        <v>1</v>
      </c>
      <c r="G27" s="103"/>
      <c r="H27" s="33"/>
      <c r="I27" s="12"/>
      <c r="J27" s="93" t="s">
        <v>55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Z27" s="71"/>
      <c r="AA27" s="97"/>
      <c r="AB27" s="97"/>
      <c r="AC27" s="97"/>
      <c r="AD27" s="97"/>
      <c r="AE27" s="97"/>
      <c r="AF27" s="97"/>
      <c r="AG27" s="97"/>
      <c r="AH27" s="97"/>
      <c r="AI27" s="98"/>
    </row>
    <row r="28" spans="1:35" ht="16.5" customHeight="1" x14ac:dyDescent="0.15">
      <c r="A28" s="115"/>
      <c r="B28" s="79"/>
      <c r="C28" s="80"/>
      <c r="D28" s="80"/>
      <c r="E28" s="81"/>
      <c r="F28" s="8">
        <v>0</v>
      </c>
      <c r="G28" s="103"/>
      <c r="H28" s="34"/>
      <c r="I28" s="13"/>
      <c r="J28" s="95" t="s">
        <v>33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Z28" s="71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1:35" ht="16.5" customHeight="1" x14ac:dyDescent="0.15">
      <c r="A29" s="115"/>
      <c r="B29" s="73" t="s">
        <v>39</v>
      </c>
      <c r="C29" s="74"/>
      <c r="D29" s="74"/>
      <c r="E29" s="75"/>
      <c r="F29" s="8">
        <v>4</v>
      </c>
      <c r="G29" s="82">
        <f>V31</f>
        <v>0</v>
      </c>
      <c r="H29" s="35"/>
      <c r="I29" s="69"/>
      <c r="J29" s="69"/>
      <c r="K29" s="69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15">
      <c r="A30" s="115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8">
        <f>IF(AA29&gt;20,F29,IF(AA29&lt;10,0,ROUND(F29*(AA29-10)/10,1)))</f>
        <v>0</v>
      </c>
      <c r="AB30" s="88"/>
      <c r="AC30" s="88"/>
      <c r="AD30" s="88">
        <f>IF(AD29&gt;20,F29,IF(AD29&lt;10,0,ROUND(F29*(AD29-10)/10,1)))</f>
        <v>0</v>
      </c>
      <c r="AE30" s="88"/>
      <c r="AF30" s="88"/>
      <c r="AG30" s="88">
        <f>IF(AG29&gt;20,F29,IF(AG29&lt;10,0,ROUND(F29*(AG29-10)/10,1)))</f>
        <v>0</v>
      </c>
      <c r="AH30" s="88"/>
      <c r="AI30" s="90"/>
    </row>
    <row r="31" spans="1:35" ht="16.5" customHeight="1" x14ac:dyDescent="0.15">
      <c r="A31" s="115"/>
      <c r="B31" s="79"/>
      <c r="C31" s="80"/>
      <c r="D31" s="80"/>
      <c r="E31" s="81"/>
      <c r="F31" s="8">
        <v>0</v>
      </c>
      <c r="G31" s="84"/>
      <c r="H31" s="37"/>
      <c r="I31" s="92" t="str">
        <f>IF(N30&lt;=10,"10単位以下　＝",IF(N30&gt;=20,"20単位以上　＝","（"&amp;FIXED(F29,1)&amp;"×（"&amp;FIXED(N30,1)&amp;"－10）÷10）） ="))</f>
        <v>10単位以下　＝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6">
        <f>IF(N30&gt;20,F29,IF(N30&lt;10,0,ROUND(F29*(N30-10)/10,1)))</f>
        <v>0</v>
      </c>
      <c r="W31" s="86"/>
      <c r="X31" s="87"/>
      <c r="Z31" s="72"/>
      <c r="AA31" s="89">
        <f>IF(S30&gt;50,K29,IF(S30&lt;25,0,ROUND(K29*(S30-25)/25,1)))</f>
        <v>0</v>
      </c>
      <c r="AB31" s="89"/>
      <c r="AC31" s="89"/>
      <c r="AD31" s="89">
        <f>IF(V30&gt;50,N29,IF(V30&lt;25,0,ROUND(N29*(V30-25)/25,1)))</f>
        <v>0</v>
      </c>
      <c r="AE31" s="89"/>
      <c r="AF31" s="89"/>
      <c r="AG31" s="89">
        <f>IF(Y30&gt;50,Q29,IF(Y30&lt;25,0,ROUND(Q29*(Y30-25)/25,1)))</f>
        <v>0</v>
      </c>
      <c r="AH31" s="89"/>
      <c r="AI31" s="91"/>
    </row>
    <row r="32" spans="1:35" ht="18" customHeight="1" x14ac:dyDescent="0.15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disablePrompts="1"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0594-B138-45F6-B7B8-239ECF002E8F}">
  <dimension ref="A1"/>
  <sheetViews>
    <sheetView workbookViewId="0">
      <selection activeCell="B43" sqref="B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運用別紙９　15-1</vt:lpstr>
      <vt:lpstr>Sheet1</vt:lpstr>
      <vt:lpstr>'運用別紙９　15-1'!Print_Area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平野 隆２</cp:lastModifiedBy>
  <cp:lastPrinted>2025-09-06T06:00:45Z</cp:lastPrinted>
  <dcterms:created xsi:type="dcterms:W3CDTF">2013-02-01T09:56:49Z</dcterms:created>
  <dcterms:modified xsi:type="dcterms:W3CDTF">2025-09-06T06:00:53Z</dcterms:modified>
</cp:coreProperties>
</file>