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総務課\経理係（契約）\2-1　契約案件\令和07年度\①建設工事\250903【一般（総合評価・簡易型）】広島高速５号線舗装その他工事\02_公告\"/>
    </mc:Choice>
  </mc:AlternateContent>
  <xr:revisionPtr revIDLastSave="0" documentId="13_ncr:1_{F18BC8D9-BC98-4D99-927F-0402ADC309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運用別紙９　15-1" sheetId="3" r:id="rId1"/>
    <sheet name="Sheet1" sheetId="7" r:id="rId2"/>
  </sheets>
  <externalReferences>
    <externalReference r:id="rId3"/>
  </externalReferences>
  <definedNames>
    <definedName name="_xlnm._FilterDatabase" localSheetId="0" hidden="1">'運用別紙９　15-1'!#REF!</definedName>
    <definedName name="_xlnm.Print_Area" localSheetId="0">'運用別紙９　15-1'!$A$1:$X$32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'運用別紙９　15-1'!#REF!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V16" i="3" l="1"/>
  <c r="G14" i="3" s="1"/>
  <c r="V13" i="3"/>
  <c r="G11" i="3" s="1"/>
  <c r="F32" i="3"/>
  <c r="G23" i="3"/>
  <c r="AG30" i="3" l="1"/>
  <c r="AD30" i="3"/>
  <c r="AA30" i="3"/>
  <c r="V31" i="3"/>
  <c r="G29" i="3" s="1"/>
  <c r="I31" i="3"/>
  <c r="AG31" i="3"/>
  <c r="AD31" i="3"/>
  <c r="AA31" i="3"/>
  <c r="G26" i="3"/>
  <c r="G20" i="3"/>
  <c r="G17" i="3"/>
  <c r="AG15" i="3"/>
  <c r="AG16" i="3"/>
  <c r="AD15" i="3"/>
  <c r="AD16" i="3"/>
  <c r="AA15" i="3"/>
  <c r="AA16" i="3" s="1"/>
  <c r="AA32" i="3" s="1"/>
  <c r="O15" i="3"/>
  <c r="I16" i="3"/>
  <c r="O12" i="3"/>
  <c r="I13" i="3"/>
  <c r="G8" i="3"/>
  <c r="AD32" i="3" l="1"/>
  <c r="AG32" i="3"/>
  <c r="G3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K1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1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K14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P1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U14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<sst xmlns="http://schemas.openxmlformats.org/spreadsheetml/2006/main" count="68" uniqueCount="56">
  <si>
    <t>区分</t>
    <rPh sb="0" eb="2">
      <t>クブン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</si>
  <si>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</si>
  <si>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</si>
  <si>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評価基準</t>
    <rPh sb="0" eb="2">
      <t>ヒョウカ</t>
    </rPh>
    <rPh sb="2" eb="4">
      <t>キジュン</t>
    </rPh>
    <phoneticPr fontId="2"/>
  </si>
  <si>
    <t>1件：</t>
    <rPh sb="1" eb="2">
      <t>ケン</t>
    </rPh>
    <phoneticPr fontId="2"/>
  </si>
  <si>
    <t>2件：</t>
    <rPh sb="1" eb="2">
      <t>ケン</t>
    </rPh>
    <phoneticPr fontId="2"/>
  </si>
  <si>
    <t>3件：</t>
    <rPh sb="1" eb="2">
      <t>ケン</t>
    </rPh>
    <phoneticPr fontId="2"/>
  </si>
  <si>
    <t>業務成績平均点：</t>
    <rPh sb="0" eb="2">
      <t>ギョウム</t>
    </rPh>
    <rPh sb="2" eb="4">
      <t>セイセキ</t>
    </rPh>
    <rPh sb="4" eb="7">
      <t>ヘイキンテン</t>
    </rPh>
    <phoneticPr fontId="2"/>
  </si>
  <si>
    <t>点</t>
    <rPh sb="0" eb="1">
      <t>テン</t>
    </rPh>
    <phoneticPr fontId="2"/>
  </si>
  <si>
    <t>技術者１</t>
    <rPh sb="0" eb="3">
      <t>ギジュツシャ</t>
    </rPh>
    <phoneticPr fontId="2"/>
  </si>
  <si>
    <t>技術者２</t>
    <rPh sb="0" eb="3">
      <t>ギジュツシャ</t>
    </rPh>
    <phoneticPr fontId="2"/>
  </si>
  <si>
    <t>技術者３</t>
    <rPh sb="0" eb="3">
      <t>ギジュツシャ</t>
    </rPh>
    <phoneticPr fontId="2"/>
  </si>
  <si>
    <t>CPD取得単位</t>
    <rPh sb="3" eb="5">
      <t>シュトク</t>
    </rPh>
    <rPh sb="5" eb="7">
      <t>タンイ</t>
    </rPh>
    <phoneticPr fontId="2"/>
  </si>
  <si>
    <t>単位</t>
    <rPh sb="0" eb="2">
      <t>タンイ</t>
    </rPh>
    <phoneticPr fontId="2"/>
  </si>
  <si>
    <t>取得単位数：</t>
    <rPh sb="0" eb="2">
      <t>シュトク</t>
    </rPh>
    <rPh sb="2" eb="4">
      <t>タンイ</t>
    </rPh>
    <rPh sb="4" eb="5">
      <t>スウ</t>
    </rPh>
    <phoneticPr fontId="2"/>
  </si>
  <si>
    <t>CPD評価点</t>
    <rPh sb="3" eb="5">
      <t>ヒョウカ</t>
    </rPh>
    <rPh sb="5" eb="6">
      <t>テン</t>
    </rPh>
    <phoneticPr fontId="2"/>
  </si>
  <si>
    <t>合計</t>
    <rPh sb="0" eb="2">
      <t>ゴウケイ</t>
    </rPh>
    <phoneticPr fontId="2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</si>
  <si>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2"/>
  </si>
  <si>
    <t>　</t>
    <phoneticPr fontId="2"/>
  </si>
  <si>
    <t>～</t>
    <phoneticPr fontId="2"/>
  </si>
  <si>
    <r>
      <t>※</t>
    </r>
    <r>
      <rPr>
        <sz val="9"/>
        <color indexed="10"/>
        <rFont val="HG丸ｺﾞｼｯｸM-PRO"/>
        <family val="3"/>
        <charset val="128"/>
      </rPr>
      <t>赤字</t>
    </r>
    <r>
      <rPr>
        <sz val="9"/>
        <rFont val="HG丸ｺﾞｼｯｸM-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2"/>
  </si>
  <si>
    <t>自己採点表（簡易型）</t>
    <rPh sb="0" eb="2">
      <t>ジコ</t>
    </rPh>
    <rPh sb="2" eb="4">
      <t>サイテン</t>
    </rPh>
    <rPh sb="4" eb="5">
      <t>ヒョウ</t>
    </rPh>
    <rPh sb="6" eb="8">
      <t>カンイ</t>
    </rPh>
    <rPh sb="8" eb="9">
      <t>ガタ</t>
    </rPh>
    <phoneticPr fontId="2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</si>
  <si>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2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</si>
  <si>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2"/>
  </si>
  <si>
    <t>自己採点合計</t>
    <rPh sb="0" eb="2">
      <t>ジコ</t>
    </rPh>
    <rPh sb="2" eb="4">
      <t>サイテン</t>
    </rPh>
    <rPh sb="4" eb="6">
      <t>ゴウケイ</t>
    </rPh>
    <phoneticPr fontId="2"/>
  </si>
  <si>
    <t>表彰の実績なし</t>
    <rPh sb="0" eb="2">
      <t>ヒョウショウ</t>
    </rPh>
    <rPh sb="3" eb="5">
      <t>ジッセキ</t>
    </rPh>
    <phoneticPr fontId="2"/>
  </si>
  <si>
    <t>ウ　配置予定技術者の実績・能力</t>
    <rPh sb="2" eb="4">
      <t>ハイチ</t>
    </rPh>
    <rPh sb="4" eb="6">
      <t>ヨテイ</t>
    </rPh>
    <rPh sb="6" eb="9">
      <t>ギジュツシャ</t>
    </rPh>
    <rPh sb="10" eb="12">
      <t>ジッセキ</t>
    </rPh>
    <rPh sb="13" eb="15">
      <t>ノウリョク</t>
    </rPh>
    <phoneticPr fontId="2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</si>
  <si>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2"/>
  </si>
  <si>
    <t>優良工事施工団体表彰の実績あり</t>
    <rPh sb="0" eb="2">
      <t>ユウリョウ</t>
    </rPh>
    <rPh sb="2" eb="4">
      <t>コウジ</t>
    </rPh>
    <rPh sb="4" eb="6">
      <t>セコウ</t>
    </rPh>
    <rPh sb="6" eb="8">
      <t>ダンタイ</t>
    </rPh>
    <rPh sb="8" eb="10">
      <t>ヒョウショウ</t>
    </rPh>
    <rPh sb="11" eb="13">
      <t>ジッセキ</t>
    </rPh>
    <phoneticPr fontId="2"/>
  </si>
  <si>
    <t>主任（監理）技術者での施工実績あり</t>
    <rPh sb="0" eb="2">
      <t>シュニン</t>
    </rPh>
    <rPh sb="3" eb="5">
      <t>カンリ</t>
    </rPh>
    <rPh sb="6" eb="9">
      <t>ギジュツシャ</t>
    </rPh>
    <rPh sb="11" eb="13">
      <t>セコウ</t>
    </rPh>
    <rPh sb="13" eb="15">
      <t>ジッセキ</t>
    </rPh>
    <phoneticPr fontId="2"/>
  </si>
  <si>
    <t>現場代理人での施工実績あり</t>
    <rPh sb="0" eb="2">
      <t>ゲンバ</t>
    </rPh>
    <rPh sb="2" eb="5">
      <t>ダイリニン</t>
    </rPh>
    <rPh sb="7" eb="9">
      <t>セコウ</t>
    </rPh>
    <rPh sb="9" eb="11">
      <t>ジッセキ</t>
    </rPh>
    <phoneticPr fontId="2"/>
  </si>
  <si>
    <t>施工実績なし</t>
    <rPh sb="0" eb="2">
      <t>セコウ</t>
    </rPh>
    <rPh sb="2" eb="4">
      <t>ジッセキ</t>
    </rPh>
    <phoneticPr fontId="2"/>
  </si>
  <si>
    <t>主任（監理）技術者の保有する専門資格</t>
    <rPh sb="0" eb="2">
      <t>シュニン</t>
    </rPh>
    <rPh sb="3" eb="5">
      <t>カンリ</t>
    </rPh>
    <rPh sb="6" eb="9">
      <t>ギジュツシャ</t>
    </rPh>
    <rPh sb="10" eb="12">
      <t>ホユウ</t>
    </rPh>
    <rPh sb="14" eb="16">
      <t>センモン</t>
    </rPh>
    <rPh sb="16" eb="18">
      <t>シカク</t>
    </rPh>
    <phoneticPr fontId="2"/>
  </si>
  <si>
    <t>保有専門資格なし</t>
    <rPh sb="0" eb="2">
      <t>ホユウ</t>
    </rPh>
    <rPh sb="2" eb="4">
      <t>センモン</t>
    </rPh>
    <rPh sb="4" eb="6">
      <t>シカク</t>
    </rPh>
    <phoneticPr fontId="2"/>
  </si>
  <si>
    <t>工事成績</t>
    <rPh sb="0" eb="2">
      <t>コウジ</t>
    </rPh>
    <rPh sb="2" eb="4">
      <t>セイセキ</t>
    </rPh>
    <phoneticPr fontId="2"/>
  </si>
  <si>
    <t>従事役職</t>
    <rPh sb="0" eb="2">
      <t>ジュウジ</t>
    </rPh>
    <rPh sb="2" eb="4">
      <t>ヤクショク</t>
    </rPh>
    <phoneticPr fontId="2"/>
  </si>
  <si>
    <t>専門資格</t>
    <rPh sb="0" eb="2">
      <t>センモン</t>
    </rPh>
    <rPh sb="2" eb="4">
      <t>シカク</t>
    </rPh>
    <phoneticPr fontId="2"/>
  </si>
  <si>
    <t>表彰の有無</t>
    <rPh sb="0" eb="2">
      <t>ヒョウショウ</t>
    </rPh>
    <rPh sb="3" eb="5">
      <t>ウム</t>
    </rPh>
    <phoneticPr fontId="2"/>
  </si>
  <si>
    <t>主任（監理）技術者が複数の場合の比較表</t>
    <rPh sb="0" eb="2">
      <t>シュニン</t>
    </rPh>
    <rPh sb="3" eb="5">
      <t>カンリ</t>
    </rPh>
    <rPh sb="6" eb="9">
      <t>ギジュツシャ</t>
    </rPh>
    <rPh sb="10" eb="12">
      <t>フクスウ</t>
    </rPh>
    <rPh sb="13" eb="15">
      <t>バアイ</t>
    </rPh>
    <rPh sb="16" eb="18">
      <t>ヒカク</t>
    </rPh>
    <rPh sb="18" eb="19">
      <t>ヒョウ</t>
    </rPh>
    <phoneticPr fontId="2"/>
  </si>
  <si>
    <t>継続教育（ＣＰＤ）の取組み（前年度１年間の学習実績）</t>
    <rPh sb="0" eb="2">
      <t>ケイゾク</t>
    </rPh>
    <rPh sb="2" eb="4">
      <t>キョウイク</t>
    </rPh>
    <rPh sb="10" eb="12">
      <t>トリクミ</t>
    </rPh>
    <phoneticPr fontId="2"/>
  </si>
  <si>
    <t>主任（監理）技術者として配置</t>
    <rPh sb="0" eb="2">
      <t>シュニン</t>
    </rPh>
    <rPh sb="3" eb="5">
      <t>カンリ</t>
    </rPh>
    <rPh sb="6" eb="9">
      <t>ギジュツシャ</t>
    </rPh>
    <rPh sb="12" eb="14">
      <t>ハイチ</t>
    </rPh>
    <phoneticPr fontId="2"/>
  </si>
  <si>
    <t>現場代理人として配置</t>
    <rPh sb="0" eb="2">
      <t>ゲンバ</t>
    </rPh>
    <rPh sb="2" eb="5">
      <t>ダイリニン</t>
    </rPh>
    <rPh sb="8" eb="10">
      <t>ハイチ</t>
    </rPh>
    <phoneticPr fontId="2"/>
  </si>
  <si>
    <t>上記以外</t>
    <rPh sb="0" eb="2">
      <t>ジョウキ</t>
    </rPh>
    <rPh sb="2" eb="4">
      <t>イガイ</t>
    </rPh>
    <phoneticPr fontId="2"/>
  </si>
  <si>
    <t>若手技術者</t>
    <rPh sb="0" eb="5">
      <t>ワカテギジュツシャ</t>
    </rPh>
    <phoneticPr fontId="2"/>
  </si>
  <si>
    <t>ア　企業の実績・能力</t>
    <rPh sb="2" eb="4">
      <t>キギョウ</t>
    </rPh>
    <rPh sb="5" eb="7">
      <t>ジッセキ</t>
    </rPh>
    <rPh sb="8" eb="10">
      <t>ノウリョク</t>
    </rPh>
    <phoneticPr fontId="2"/>
  </si>
  <si>
    <t>広島高速道路公社表彰等の実績あり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10">
      <t>ヒョウショウ</t>
    </rPh>
    <rPh sb="10" eb="11">
      <t>トウ</t>
    </rPh>
    <rPh sb="12" eb="14">
      <t>ジッセキ</t>
    </rPh>
    <phoneticPr fontId="2"/>
  </si>
  <si>
    <t>上記以外の表彰の実績あり</t>
    <rPh sb="0" eb="2">
      <t>ジョウキ</t>
    </rPh>
    <rPh sb="2" eb="4">
      <t>イガイ</t>
    </rPh>
    <rPh sb="5" eb="7">
      <t>ヒョウショウ</t>
    </rPh>
    <rPh sb="8" eb="10">
      <t>ジッセキ</t>
    </rPh>
    <phoneticPr fontId="2"/>
  </si>
  <si>
    <t>若手（満40才以下）又は女性技術者の配置</t>
    <rPh sb="0" eb="2">
      <t>ワカテ</t>
    </rPh>
    <rPh sb="10" eb="11">
      <t>マタ</t>
    </rPh>
    <rPh sb="12" eb="14">
      <t>ジョセイ</t>
    </rPh>
    <rPh sb="14" eb="17">
      <t>ギジュツシャ</t>
    </rPh>
    <rPh sb="18" eb="20">
      <t>ハイチ</t>
    </rPh>
    <phoneticPr fontId="2"/>
  </si>
  <si>
    <t>様式１５－１　用</t>
    <rPh sb="0" eb="2">
      <t>ヨウシキ</t>
    </rPh>
    <rPh sb="7" eb="8">
      <t>ヨウ</t>
    </rPh>
    <phoneticPr fontId="2"/>
  </si>
  <si>
    <t>令和５年度以降の当該業種における優良工事施工団体表彰の有無</t>
  </si>
  <si>
    <t>令和４年度以降の同種工事における工事成績評定点の３件の平均点</t>
    <rPh sb="0" eb="2">
      <t>レイワ</t>
    </rPh>
    <phoneticPr fontId="2"/>
  </si>
  <si>
    <t>平成２９年度以降の当該業種における主任（監理）技術者又は現場代理人としての工事成績評定点の３件の平均点</t>
    <phoneticPr fontId="2"/>
  </si>
  <si>
    <t>令和３年度以降の当該業種における主任（監理）技術者又は現場代理人としての優秀建設技術者表彰等の有無</t>
    <rPh sb="0" eb="2">
      <t>レイワ</t>
    </rPh>
    <phoneticPr fontId="2"/>
  </si>
  <si>
    <t>令和２年度以降の同種・同規模工事における従事役職</t>
    <rPh sb="0" eb="2">
      <t>レイワ</t>
    </rPh>
    <phoneticPr fontId="2"/>
  </si>
  <si>
    <t>１級舗装施工管理技術者</t>
    <rPh sb="1" eb="2">
      <t>キュウ</t>
    </rPh>
    <rPh sb="2" eb="4">
      <t>ホソウ</t>
    </rPh>
    <rPh sb="4" eb="6">
      <t>セコウ</t>
    </rPh>
    <rPh sb="6" eb="8">
      <t>カンリ</t>
    </rPh>
    <rPh sb="8" eb="11">
      <t>ギジュツシャ</t>
    </rPh>
    <phoneticPr fontId="2"/>
  </si>
  <si>
    <t>２級舗装施工管理技術者</t>
    <rPh sb="1" eb="2">
      <t>キュウ</t>
    </rPh>
    <rPh sb="2" eb="4">
      <t>ホソウ</t>
    </rPh>
    <rPh sb="4" eb="6">
      <t>セコウ</t>
    </rPh>
    <rPh sb="6" eb="8">
      <t>カンリ</t>
    </rPh>
    <rPh sb="8" eb="11">
      <t>ギジュツシャ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</si>
</sst>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i/>
      <sz val="9"/>
      <color rgb="FFFF0000"/>
      <name val="HG丸ｺﾞｼｯｸM-PRO"/>
      <family val="3"/>
      <charset val="128"/>
    </font>
    <font>
      <i/>
      <sz val="11"/>
      <color rgb="FFFF0000"/>
      <name val="ＭＳ ゴシック"/>
      <family val="3"/>
      <charset val="128"/>
    </font>
    <font>
      <b/>
      <i/>
      <sz val="9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82" fontId="1" fillId="0" borderId="1">
      <alignment horizontal="right"/>
    </xf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</cellStyleXfs>
  <cellXfs count="1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179" fontId="3" fillId="0" borderId="4" xfId="0" applyNumberFormat="1" applyFont="1" applyBorder="1" applyAlignment="1">
      <alignment horizontal="center" textRotation="255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vertical="top"/>
      <protection locked="0"/>
    </xf>
    <xf numFmtId="0" fontId="16" fillId="0" borderId="10" xfId="0" applyFont="1" applyBorder="1" applyAlignment="1" applyProtection="1">
      <alignment vertical="top"/>
      <protection locked="0"/>
    </xf>
    <xf numFmtId="0" fontId="16" fillId="0" borderId="11" xfId="0" applyFont="1" applyBorder="1" applyProtection="1"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/>
    <xf numFmtId="0" fontId="14" fillId="0" borderId="0" xfId="0" applyFont="1"/>
    <xf numFmtId="179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 wrapText="1"/>
    </xf>
    <xf numFmtId="0" fontId="18" fillId="0" borderId="5" xfId="0" applyFont="1" applyBorder="1" applyAlignment="1" applyProtection="1">
      <alignment horizontal="right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180" fontId="3" fillId="5" borderId="17" xfId="0" applyNumberFormat="1" applyFont="1" applyFill="1" applyBorder="1" applyAlignment="1" applyProtection="1">
      <alignment horizontal="center" vertical="center" shrinkToFit="1"/>
      <protection locked="0"/>
    </xf>
    <xf numFmtId="180" fontId="3" fillId="5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80" fontId="21" fillId="4" borderId="30" xfId="0" applyNumberFormat="1" applyFont="1" applyFill="1" applyBorder="1" applyAlignment="1">
      <alignment horizontal="center" vertical="center"/>
    </xf>
    <xf numFmtId="180" fontId="21" fillId="4" borderId="7" xfId="0" applyNumberFormat="1" applyFont="1" applyFill="1" applyBorder="1" applyAlignment="1">
      <alignment horizontal="center" vertical="center"/>
    </xf>
    <xf numFmtId="180" fontId="21" fillId="4" borderId="31" xfId="0" applyNumberFormat="1" applyFont="1" applyFill="1" applyBorder="1" applyAlignment="1">
      <alignment horizontal="center" vertical="center"/>
    </xf>
    <xf numFmtId="180" fontId="21" fillId="4" borderId="20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80" fontId="18" fillId="5" borderId="0" xfId="0" applyNumberFormat="1" applyFont="1" applyFill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179" fontId="3" fillId="3" borderId="25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 applyAlignment="1">
      <alignment horizontal="center" vertical="center"/>
    </xf>
    <xf numFmtId="179" fontId="3" fillId="3" borderId="27" xfId="0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179" fontId="3" fillId="0" borderId="7" xfId="0" applyNumberFormat="1" applyFont="1" applyBorder="1" applyAlignment="1">
      <alignment horizontal="left" vertical="center"/>
    </xf>
    <xf numFmtId="179" fontId="3" fillId="0" borderId="20" xfId="0" applyNumberFormat="1" applyFont="1" applyBorder="1" applyAlignment="1">
      <alignment horizontal="left" vertical="center"/>
    </xf>
    <xf numFmtId="180" fontId="20" fillId="0" borderId="14" xfId="0" applyNumberFormat="1" applyFont="1" applyBorder="1" applyAlignment="1">
      <alignment horizontal="center" vertical="center"/>
    </xf>
    <xf numFmtId="180" fontId="20" fillId="0" borderId="28" xfId="0" applyNumberFormat="1" applyFont="1" applyBorder="1" applyAlignment="1">
      <alignment horizontal="center" vertical="center"/>
    </xf>
    <xf numFmtId="180" fontId="20" fillId="0" borderId="15" xfId="0" applyNumberFormat="1" applyFont="1" applyBorder="1" applyAlignment="1">
      <alignment horizontal="center" vertical="center"/>
    </xf>
    <xf numFmtId="180" fontId="20" fillId="0" borderId="29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0" fontId="3" fillId="5" borderId="0" xfId="0" applyFont="1" applyFill="1" applyAlignment="1" applyProtection="1">
      <alignment horizontal="left" vertical="center" shrinkToFit="1"/>
      <protection locked="0"/>
    </xf>
    <xf numFmtId="0" fontId="3" fillId="5" borderId="8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80" fontId="3" fillId="5" borderId="14" xfId="0" applyNumberFormat="1" applyFont="1" applyFill="1" applyBorder="1" applyAlignment="1" applyProtection="1">
      <alignment horizontal="center" vertical="center"/>
      <protection locked="0"/>
    </xf>
    <xf numFmtId="180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center" shrinkToFit="1"/>
      <protection locked="0"/>
    </xf>
    <xf numFmtId="0" fontId="3" fillId="5" borderId="6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79" fontId="3" fillId="3" borderId="1" xfId="0" applyNumberFormat="1" applyFont="1" applyFill="1" applyBorder="1" applyAlignment="1">
      <alignment horizontal="center" vertical="center"/>
    </xf>
    <xf numFmtId="179" fontId="3" fillId="3" borderId="26" xfId="0" applyNumberFormat="1" applyFont="1" applyFill="1" applyBorder="1"/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180" fontId="19" fillId="0" borderId="14" xfId="0" applyNumberFormat="1" applyFont="1" applyBorder="1" applyAlignment="1">
      <alignment horizontal="center" vertical="center"/>
    </xf>
    <xf numFmtId="180" fontId="19" fillId="0" borderId="15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255" wrapText="1"/>
    </xf>
    <xf numFmtId="180" fontId="18" fillId="5" borderId="5" xfId="0" applyNumberFormat="1" applyFont="1" applyFill="1" applyBorder="1" applyAlignment="1" applyProtection="1">
      <alignment horizont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179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179" fontId="19" fillId="0" borderId="22" xfId="0" applyNumberFormat="1" applyFont="1" applyBorder="1" applyAlignment="1">
      <alignment horizontal="center" vertical="center"/>
    </xf>
    <xf numFmtId="179" fontId="19" fillId="0" borderId="23" xfId="0" applyNumberFormat="1" applyFont="1" applyBorder="1" applyAlignment="1">
      <alignment horizontal="center" vertical="center"/>
    </xf>
    <xf numFmtId="179" fontId="19" fillId="0" borderId="24" xfId="0" applyNumberFormat="1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center" vertical="center"/>
    </xf>
    <xf numFmtId="179" fontId="19" fillId="0" borderId="1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8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H$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H$20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firstButton="1" fmlaLink="$H$23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H$1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H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123825</xdr:colOff>
          <xdr:row>8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123825</xdr:colOff>
          <xdr:row>9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123825</xdr:colOff>
          <xdr:row>10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5130" name="Group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104775</xdr:colOff>
          <xdr:row>19</xdr:row>
          <xdr:rowOff>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5134" name="Group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26</xdr:row>
          <xdr:rowOff>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27</xdr:row>
          <xdr:rowOff>0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104775</xdr:colOff>
          <xdr:row>28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5140" name="Group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5156" name="Group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142875</xdr:colOff>
          <xdr:row>20</xdr:row>
          <xdr:rowOff>0</xdr:rowOff>
        </xdr:to>
        <xdr:sp macro="" textlink="">
          <xdr:nvSpPr>
            <xdr:cNvPr id="5160" name="Option Button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142875</xdr:colOff>
          <xdr:row>21</xdr:row>
          <xdr:rowOff>0</xdr:rowOff>
        </xdr:to>
        <xdr:sp macro="" textlink="">
          <xdr:nvSpPr>
            <xdr:cNvPr id="5162" name="Option Button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142875</xdr:colOff>
          <xdr:row>22</xdr:row>
          <xdr:rowOff>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12</xdr:col>
          <xdr:colOff>85725</xdr:colOff>
          <xdr:row>23</xdr:row>
          <xdr:rowOff>0</xdr:rowOff>
        </xdr:to>
        <xdr:sp macro="" textlink="">
          <xdr:nvSpPr>
            <xdr:cNvPr id="5169" name="Option Button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12</xdr:col>
          <xdr:colOff>85725</xdr:colOff>
          <xdr:row>24</xdr:row>
          <xdr:rowOff>0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12</xdr:col>
          <xdr:colOff>85725</xdr:colOff>
          <xdr:row>24</xdr:row>
          <xdr:rowOff>212480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57"/>
  <sheetViews>
    <sheetView showGridLines="0" tabSelected="1" view="pageBreakPreview" zoomScale="130" zoomScaleNormal="100" zoomScaleSheetLayoutView="130" workbookViewId="0">
      <selection activeCell="G8" sqref="G8:G10"/>
    </sheetView>
  </sheetViews>
  <sheetFormatPr defaultColWidth="9" defaultRowHeight="11.25" x14ac:dyDescent="0.15"/>
  <cols>
    <col min="1" max="1" width="5.625" style="1" customWidth="1"/>
    <col min="2" max="3" width="7.625" style="1" customWidth="1"/>
    <col min="4" max="4" width="13.625" style="1" customWidth="1"/>
    <col min="5" max="5" width="18" style="1" customWidth="1"/>
    <col min="6" max="7" width="8.625" style="1" customWidth="1"/>
    <col min="8" max="8" width="1.625" style="2" customWidth="1"/>
    <col min="9" max="23" width="2.375" style="1" customWidth="1"/>
    <col min="24" max="24" width="6.75" style="1" customWidth="1"/>
    <col min="25" max="25" width="1.625" style="1" customWidth="1"/>
    <col min="26" max="26" width="9" style="2"/>
    <col min="27" max="31" width="4.125" style="2" customWidth="1"/>
    <col min="32" max="35" width="4.125" style="1" customWidth="1"/>
    <col min="36" max="16384" width="9" style="1"/>
  </cols>
  <sheetData>
    <row r="2" spans="1:35" ht="18.75" customHeight="1" x14ac:dyDescent="0.15">
      <c r="A2" s="26" t="s">
        <v>48</v>
      </c>
      <c r="B2" s="27"/>
      <c r="C2" s="27"/>
      <c r="D2" s="27"/>
      <c r="E2" s="27"/>
      <c r="K2" s="127" t="s">
        <v>23</v>
      </c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3" spans="1:35" ht="27" customHeight="1" x14ac:dyDescent="0.15">
      <c r="A3" s="23"/>
      <c r="B3" s="23"/>
      <c r="C3" s="23"/>
      <c r="D3" s="28"/>
      <c r="E3" s="28"/>
      <c r="F3" s="29" t="s">
        <v>21</v>
      </c>
      <c r="G3" s="28"/>
      <c r="H3" s="30"/>
      <c r="I3" s="28"/>
      <c r="J3" s="52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</row>
    <row r="4" spans="1:35" ht="18.75" customHeight="1" x14ac:dyDescent="0.15">
      <c r="A4" s="24"/>
      <c r="B4" s="24"/>
      <c r="C4" s="24"/>
      <c r="J4" s="52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</row>
    <row r="5" spans="1:35" ht="19.5" customHeight="1" x14ac:dyDescent="0.15">
      <c r="A5" s="25"/>
      <c r="B5" s="25"/>
      <c r="C5" s="25"/>
      <c r="D5" s="3"/>
      <c r="E5" s="3"/>
      <c r="G5" s="50"/>
      <c r="H5" s="51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1:35" ht="18.75" customHeight="1" x14ac:dyDescent="0.15">
      <c r="B6" s="58"/>
    </row>
    <row r="7" spans="1:35" s="6" customFormat="1" ht="37.5" customHeight="1" x14ac:dyDescent="0.15">
      <c r="A7" s="4" t="s">
        <v>0</v>
      </c>
      <c r="B7" s="129" t="s">
        <v>1</v>
      </c>
      <c r="C7" s="129"/>
      <c r="D7" s="129"/>
      <c r="E7" s="129"/>
      <c r="F7" s="5" t="s">
        <v>2</v>
      </c>
      <c r="G7" s="49" t="s">
        <v>22</v>
      </c>
      <c r="H7" s="130" t="s">
        <v>3</v>
      </c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  <c r="Z7" s="7"/>
      <c r="AA7" s="7"/>
      <c r="AB7" s="7"/>
      <c r="AC7" s="7"/>
      <c r="AD7" s="7"/>
      <c r="AE7" s="7"/>
    </row>
    <row r="8" spans="1:35" ht="16.5" customHeight="1" x14ac:dyDescent="0.15">
      <c r="A8" s="133" t="s">
        <v>44</v>
      </c>
      <c r="B8" s="73" t="s">
        <v>49</v>
      </c>
      <c r="C8" s="74"/>
      <c r="D8" s="74"/>
      <c r="E8" s="75"/>
      <c r="F8" s="8">
        <v>4</v>
      </c>
      <c r="G8" s="82">
        <f>IF(H8=1,F8,IF(H8=2,F9,F10))</f>
        <v>0</v>
      </c>
      <c r="H8" s="32">
        <v>3</v>
      </c>
      <c r="I8" s="11"/>
      <c r="J8" s="105" t="s">
        <v>45</v>
      </c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6"/>
    </row>
    <row r="9" spans="1:35" ht="16.5" customHeight="1" x14ac:dyDescent="0.15">
      <c r="A9" s="134"/>
      <c r="B9" s="76"/>
      <c r="C9" s="77"/>
      <c r="D9" s="77"/>
      <c r="E9" s="78"/>
      <c r="F9" s="8">
        <v>2.5</v>
      </c>
      <c r="G9" s="104"/>
      <c r="H9" s="33"/>
      <c r="I9" s="12"/>
      <c r="J9" s="107" t="s">
        <v>46</v>
      </c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</row>
    <row r="10" spans="1:35" ht="16.5" customHeight="1" x14ac:dyDescent="0.15">
      <c r="A10" s="134"/>
      <c r="B10" s="79"/>
      <c r="C10" s="80"/>
      <c r="D10" s="80"/>
      <c r="E10" s="81"/>
      <c r="F10" s="8">
        <v>0</v>
      </c>
      <c r="G10" s="104"/>
      <c r="H10" s="34"/>
      <c r="I10" s="13"/>
      <c r="J10" s="95" t="s">
        <v>25</v>
      </c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</row>
    <row r="11" spans="1:35" ht="16.5" customHeight="1" x14ac:dyDescent="0.15">
      <c r="A11" s="134"/>
      <c r="B11" s="73" t="s">
        <v>50</v>
      </c>
      <c r="C11" s="74"/>
      <c r="D11" s="74"/>
      <c r="E11" s="75"/>
      <c r="F11" s="8">
        <v>4</v>
      </c>
      <c r="G11" s="82">
        <f>IF(V13&gt;F11,F11,V13)</f>
        <v>0</v>
      </c>
      <c r="H11" s="39"/>
      <c r="I11" s="41"/>
      <c r="J11" s="53" t="s">
        <v>4</v>
      </c>
      <c r="K11" s="116">
        <v>65</v>
      </c>
      <c r="L11" s="116"/>
      <c r="M11" s="41"/>
      <c r="N11" s="41"/>
      <c r="O11" s="53" t="s">
        <v>5</v>
      </c>
      <c r="P11" s="116">
        <v>65</v>
      </c>
      <c r="Q11" s="116"/>
      <c r="R11" s="41"/>
      <c r="S11" s="41"/>
      <c r="T11" s="53" t="s">
        <v>6</v>
      </c>
      <c r="U11" s="116">
        <v>65</v>
      </c>
      <c r="V11" s="116"/>
      <c r="W11" s="9"/>
      <c r="X11" s="10"/>
    </row>
    <row r="12" spans="1:35" ht="16.5" customHeight="1" x14ac:dyDescent="0.15">
      <c r="A12" s="134"/>
      <c r="B12" s="76"/>
      <c r="C12" s="77"/>
      <c r="D12" s="77"/>
      <c r="E12" s="78"/>
      <c r="F12" s="31" t="s">
        <v>19</v>
      </c>
      <c r="G12" s="83"/>
      <c r="H12" s="40"/>
      <c r="I12" s="69" t="s">
        <v>7</v>
      </c>
      <c r="J12" s="69"/>
      <c r="K12" s="69"/>
      <c r="L12" s="69"/>
      <c r="M12" s="69"/>
      <c r="N12" s="69"/>
      <c r="O12" s="118">
        <f>ROUND((ROUNDDOWN(K11,1)+ROUNDDOWN(P11,1)+ROUNDDOWN(U11,1))/3,1)</f>
        <v>65</v>
      </c>
      <c r="P12" s="118"/>
      <c r="Q12" s="118"/>
      <c r="R12" s="1" t="s">
        <v>8</v>
      </c>
      <c r="S12" s="16" t="s">
        <v>18</v>
      </c>
      <c r="T12" s="119"/>
      <c r="U12" s="119"/>
      <c r="V12" s="119"/>
      <c r="W12" s="119"/>
      <c r="X12" s="120"/>
      <c r="Z12" s="2" t="s">
        <v>38</v>
      </c>
      <c r="AF12" s="2"/>
      <c r="AG12" s="2"/>
      <c r="AH12" s="2"/>
      <c r="AI12" s="2"/>
    </row>
    <row r="13" spans="1:35" ht="16.5" customHeight="1" x14ac:dyDescent="0.15">
      <c r="A13" s="135"/>
      <c r="B13" s="79"/>
      <c r="C13" s="80"/>
      <c r="D13" s="80"/>
      <c r="E13" s="81"/>
      <c r="F13" s="8">
        <v>0</v>
      </c>
      <c r="G13" s="84"/>
      <c r="H13" s="37"/>
      <c r="I13" s="126" t="str">
        <f>"（"&amp;FIXED(F11,1)&amp;"×（"&amp;FIXED(O12,1)&amp;"－70）÷10） ="</f>
        <v>（4.0×（65.0－70）÷10） =</v>
      </c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86">
        <f>IF(O12&lt;70,0,ROUND(F11*(O12-70)/10,2))</f>
        <v>0</v>
      </c>
      <c r="W13" s="86"/>
      <c r="X13" s="87"/>
      <c r="Z13" s="57"/>
      <c r="AA13" s="113" t="s">
        <v>9</v>
      </c>
      <c r="AB13" s="113"/>
      <c r="AC13" s="113"/>
      <c r="AD13" s="113" t="s">
        <v>10</v>
      </c>
      <c r="AE13" s="113"/>
      <c r="AF13" s="113"/>
      <c r="AG13" s="113" t="s">
        <v>11</v>
      </c>
      <c r="AH13" s="113"/>
      <c r="AI13" s="114"/>
    </row>
    <row r="14" spans="1:35" ht="16.5" customHeight="1" x14ac:dyDescent="0.15">
      <c r="A14" s="115" t="s">
        <v>26</v>
      </c>
      <c r="B14" s="73" t="s">
        <v>51</v>
      </c>
      <c r="C14" s="74"/>
      <c r="D14" s="74"/>
      <c r="E14" s="75"/>
      <c r="F14" s="8">
        <v>4</v>
      </c>
      <c r="G14" s="82">
        <f>IF(V16&gt;F14,F14,V16)</f>
        <v>0</v>
      </c>
      <c r="H14" s="39"/>
      <c r="I14" s="41"/>
      <c r="J14" s="53" t="s">
        <v>4</v>
      </c>
      <c r="K14" s="116">
        <v>65</v>
      </c>
      <c r="L14" s="116"/>
      <c r="M14" s="41"/>
      <c r="N14" s="41"/>
      <c r="O14" s="53" t="s">
        <v>5</v>
      </c>
      <c r="P14" s="116">
        <v>65</v>
      </c>
      <c r="Q14" s="116"/>
      <c r="R14" s="41"/>
      <c r="S14" s="41"/>
      <c r="T14" s="53" t="s">
        <v>6</v>
      </c>
      <c r="U14" s="116">
        <v>65</v>
      </c>
      <c r="V14" s="116"/>
      <c r="W14" s="9"/>
      <c r="X14" s="10"/>
      <c r="Z14" s="117" t="s">
        <v>34</v>
      </c>
      <c r="AA14" s="55">
        <v>65</v>
      </c>
      <c r="AB14" s="55">
        <v>65</v>
      </c>
      <c r="AC14" s="55">
        <v>65</v>
      </c>
      <c r="AD14" s="55">
        <v>65</v>
      </c>
      <c r="AE14" s="55">
        <v>65</v>
      </c>
      <c r="AF14" s="55">
        <v>65</v>
      </c>
      <c r="AG14" s="55">
        <v>65</v>
      </c>
      <c r="AH14" s="55">
        <v>65</v>
      </c>
      <c r="AI14" s="56">
        <v>65</v>
      </c>
    </row>
    <row r="15" spans="1:35" ht="16.5" customHeight="1" x14ac:dyDescent="0.15">
      <c r="A15" s="115"/>
      <c r="B15" s="76"/>
      <c r="C15" s="77"/>
      <c r="D15" s="77"/>
      <c r="E15" s="78"/>
      <c r="F15" s="31" t="s">
        <v>19</v>
      </c>
      <c r="G15" s="104"/>
      <c r="H15" s="40"/>
      <c r="I15" s="69" t="s">
        <v>7</v>
      </c>
      <c r="J15" s="69"/>
      <c r="K15" s="69"/>
      <c r="L15" s="69"/>
      <c r="M15" s="69"/>
      <c r="N15" s="69"/>
      <c r="O15" s="118">
        <f>ROUND((ROUNDDOWN(K14,1)+ROUNDDOWN(P14,1)+ROUNDDOWN(U14,1))/3,1)</f>
        <v>65</v>
      </c>
      <c r="P15" s="118"/>
      <c r="Q15" s="118"/>
      <c r="R15" s="1" t="s">
        <v>8</v>
      </c>
      <c r="S15" s="16" t="s">
        <v>18</v>
      </c>
      <c r="T15" s="119"/>
      <c r="U15" s="119"/>
      <c r="V15" s="119"/>
      <c r="W15" s="119"/>
      <c r="X15" s="120"/>
      <c r="Z15" s="71"/>
      <c r="AA15" s="121">
        <f>ROUND((ROUNDDOWN(AA14,1)+ROUNDDOWN(AB14,1)+ROUNDDOWN(AC14,1))/3,1)</f>
        <v>65</v>
      </c>
      <c r="AB15" s="122"/>
      <c r="AC15" s="123"/>
      <c r="AD15" s="124">
        <f>ROUND((AD14+AE14+AF14)/3,1)</f>
        <v>65</v>
      </c>
      <c r="AE15" s="124"/>
      <c r="AF15" s="124"/>
      <c r="AG15" s="124">
        <f>ROUND((AG14+AH14+AI14)/3,1)</f>
        <v>65</v>
      </c>
      <c r="AH15" s="124"/>
      <c r="AI15" s="125"/>
    </row>
    <row r="16" spans="1:35" ht="16.5" customHeight="1" x14ac:dyDescent="0.15">
      <c r="A16" s="115"/>
      <c r="B16" s="79"/>
      <c r="C16" s="80"/>
      <c r="D16" s="80"/>
      <c r="E16" s="81"/>
      <c r="F16" s="8">
        <v>0</v>
      </c>
      <c r="G16" s="104"/>
      <c r="H16" s="37"/>
      <c r="I16" s="126" t="str">
        <f>"（"&amp;FIXED(F14,1)&amp;"×（"&amp;FIXED(O15,1)&amp;"－70）÷10） ="</f>
        <v>（4.0×（65.0－70）÷10） =</v>
      </c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86">
        <f>IF(O15&lt;70,0,ROUND(F14*(O15-70)/10,2))</f>
        <v>0</v>
      </c>
      <c r="W16" s="86"/>
      <c r="X16" s="87"/>
      <c r="Z16" s="71"/>
      <c r="AA16" s="111">
        <f>IF(AA15&gt;80,F14,IF(AA15&lt;70,0,ROUND(F14*(AA15-70)/10,1)))</f>
        <v>0</v>
      </c>
      <c r="AB16" s="111"/>
      <c r="AC16" s="111"/>
      <c r="AD16" s="111">
        <f>IF(AD15&gt;80,F14,IF(AD15&lt;70,0,ROUND(F14*(AD15-70)/10,1)))</f>
        <v>0</v>
      </c>
      <c r="AE16" s="111"/>
      <c r="AF16" s="111"/>
      <c r="AG16" s="111">
        <f>IF(AG15&gt;80,F14,IF(AG15&lt;70,0,ROUND(F14*(AG15-70)/10,1)))</f>
        <v>0</v>
      </c>
      <c r="AH16" s="111"/>
      <c r="AI16" s="112"/>
    </row>
    <row r="17" spans="1:35" ht="16.5" customHeight="1" x14ac:dyDescent="0.15">
      <c r="A17" s="115"/>
      <c r="B17" s="73" t="s">
        <v>52</v>
      </c>
      <c r="C17" s="74"/>
      <c r="D17" s="74"/>
      <c r="E17" s="75"/>
      <c r="F17" s="8">
        <v>4</v>
      </c>
      <c r="G17" s="82">
        <f>IF(H17=1,F17,IF(H17=2,F18,F19))</f>
        <v>0</v>
      </c>
      <c r="H17" s="32">
        <v>3</v>
      </c>
      <c r="I17" s="11"/>
      <c r="J17" s="105" t="s">
        <v>27</v>
      </c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6"/>
      <c r="Z17" s="71" t="s">
        <v>37</v>
      </c>
      <c r="AA17" s="97">
        <v>0</v>
      </c>
      <c r="AB17" s="97"/>
      <c r="AC17" s="97"/>
      <c r="AD17" s="97">
        <v>0</v>
      </c>
      <c r="AE17" s="97"/>
      <c r="AF17" s="97"/>
      <c r="AG17" s="97">
        <v>2</v>
      </c>
      <c r="AH17" s="97"/>
      <c r="AI17" s="98"/>
    </row>
    <row r="18" spans="1:35" ht="16.5" customHeight="1" x14ac:dyDescent="0.15">
      <c r="A18" s="115"/>
      <c r="B18" s="76"/>
      <c r="C18" s="77"/>
      <c r="D18" s="77"/>
      <c r="E18" s="78"/>
      <c r="F18" s="8">
        <v>2</v>
      </c>
      <c r="G18" s="104"/>
      <c r="H18" s="33"/>
      <c r="I18" s="12"/>
      <c r="J18" s="107" t="s">
        <v>28</v>
      </c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8"/>
      <c r="Z18" s="71"/>
      <c r="AA18" s="97"/>
      <c r="AB18" s="97"/>
      <c r="AC18" s="97"/>
      <c r="AD18" s="97"/>
      <c r="AE18" s="97"/>
      <c r="AF18" s="97"/>
      <c r="AG18" s="97"/>
      <c r="AH18" s="97"/>
      <c r="AI18" s="98"/>
    </row>
    <row r="19" spans="1:35" ht="16.5" customHeight="1" x14ac:dyDescent="0.15">
      <c r="A19" s="115"/>
      <c r="B19" s="79"/>
      <c r="C19" s="80"/>
      <c r="D19" s="80"/>
      <c r="E19" s="81"/>
      <c r="F19" s="8">
        <v>0</v>
      </c>
      <c r="G19" s="104"/>
      <c r="H19" s="34"/>
      <c r="I19" s="13"/>
      <c r="J19" s="95" t="s">
        <v>25</v>
      </c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6"/>
      <c r="Z19" s="71"/>
      <c r="AA19" s="97"/>
      <c r="AB19" s="97"/>
      <c r="AC19" s="97"/>
      <c r="AD19" s="97"/>
      <c r="AE19" s="97"/>
      <c r="AF19" s="97"/>
      <c r="AG19" s="97"/>
      <c r="AH19" s="97"/>
      <c r="AI19" s="98"/>
    </row>
    <row r="20" spans="1:35" ht="16.5" customHeight="1" x14ac:dyDescent="0.15">
      <c r="A20" s="115"/>
      <c r="B20" s="73" t="s">
        <v>53</v>
      </c>
      <c r="C20" s="74"/>
      <c r="D20" s="74"/>
      <c r="E20" s="75"/>
      <c r="F20" s="8">
        <v>4</v>
      </c>
      <c r="G20" s="82">
        <f>IF(H20=1,F20,IF(H20=2,F21,F22))</f>
        <v>0</v>
      </c>
      <c r="H20" s="38">
        <v>3</v>
      </c>
      <c r="I20" s="19"/>
      <c r="J20" s="109" t="s">
        <v>29</v>
      </c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10"/>
      <c r="Z20" s="71" t="s">
        <v>35</v>
      </c>
      <c r="AA20" s="97">
        <v>0</v>
      </c>
      <c r="AB20" s="97"/>
      <c r="AC20" s="97"/>
      <c r="AD20" s="97">
        <v>0</v>
      </c>
      <c r="AE20" s="97"/>
      <c r="AF20" s="97"/>
      <c r="AG20" s="97">
        <v>0</v>
      </c>
      <c r="AH20" s="97"/>
      <c r="AI20" s="98"/>
    </row>
    <row r="21" spans="1:35" ht="16.5" customHeight="1" x14ac:dyDescent="0.15">
      <c r="A21" s="115"/>
      <c r="B21" s="76"/>
      <c r="C21" s="77"/>
      <c r="D21" s="77"/>
      <c r="E21" s="78"/>
      <c r="F21" s="8">
        <v>2.5</v>
      </c>
      <c r="G21" s="104"/>
      <c r="H21" s="36"/>
      <c r="I21" s="19"/>
      <c r="J21" s="101" t="s">
        <v>30</v>
      </c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2"/>
      <c r="Z21" s="71"/>
      <c r="AA21" s="97"/>
      <c r="AB21" s="97"/>
      <c r="AC21" s="97"/>
      <c r="AD21" s="97"/>
      <c r="AE21" s="97"/>
      <c r="AF21" s="97"/>
      <c r="AG21" s="97"/>
      <c r="AH21" s="97"/>
      <c r="AI21" s="98"/>
    </row>
    <row r="22" spans="1:35" ht="16.5" customHeight="1" x14ac:dyDescent="0.15">
      <c r="A22" s="115"/>
      <c r="B22" s="79"/>
      <c r="C22" s="80"/>
      <c r="D22" s="80"/>
      <c r="E22" s="81"/>
      <c r="F22" s="8">
        <v>0</v>
      </c>
      <c r="G22" s="104"/>
      <c r="H22" s="34"/>
      <c r="I22" s="19"/>
      <c r="J22" s="95" t="s">
        <v>31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6"/>
      <c r="Z22" s="71"/>
      <c r="AA22" s="97"/>
      <c r="AB22" s="97"/>
      <c r="AC22" s="97"/>
      <c r="AD22" s="97"/>
      <c r="AE22" s="97"/>
      <c r="AF22" s="97"/>
      <c r="AG22" s="97"/>
      <c r="AH22" s="97"/>
      <c r="AI22" s="98"/>
    </row>
    <row r="23" spans="1:35" ht="16.5" customHeight="1" x14ac:dyDescent="0.15">
      <c r="A23" s="115"/>
      <c r="B23" s="73" t="s">
        <v>47</v>
      </c>
      <c r="C23" s="74"/>
      <c r="D23" s="74"/>
      <c r="E23" s="75"/>
      <c r="F23" s="8">
        <v>2</v>
      </c>
      <c r="G23" s="82">
        <f>IF(H23=1,F23,IF(H23=2,F24,F25))</f>
        <v>0</v>
      </c>
      <c r="H23" s="32">
        <v>3</v>
      </c>
      <c r="I23" s="11"/>
      <c r="J23" s="105" t="s">
        <v>40</v>
      </c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6"/>
      <c r="Z23" s="71" t="s">
        <v>43</v>
      </c>
      <c r="AA23" s="97">
        <v>2</v>
      </c>
      <c r="AB23" s="97"/>
      <c r="AC23" s="97"/>
      <c r="AD23" s="97">
        <v>0</v>
      </c>
      <c r="AE23" s="97"/>
      <c r="AF23" s="97"/>
      <c r="AG23" s="97">
        <v>0</v>
      </c>
      <c r="AH23" s="97"/>
      <c r="AI23" s="98"/>
    </row>
    <row r="24" spans="1:35" ht="16.5" customHeight="1" x14ac:dyDescent="0.15">
      <c r="A24" s="115"/>
      <c r="B24" s="76"/>
      <c r="C24" s="77"/>
      <c r="D24" s="77"/>
      <c r="E24" s="78"/>
      <c r="F24" s="8">
        <v>1</v>
      </c>
      <c r="G24" s="104"/>
      <c r="H24" s="33"/>
      <c r="I24" s="12"/>
      <c r="J24" s="107" t="s">
        <v>41</v>
      </c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8"/>
      <c r="Z24" s="71"/>
      <c r="AA24" s="97"/>
      <c r="AB24" s="97"/>
      <c r="AC24" s="97"/>
      <c r="AD24" s="97"/>
      <c r="AE24" s="97"/>
      <c r="AF24" s="97"/>
      <c r="AG24" s="97"/>
      <c r="AH24" s="97"/>
      <c r="AI24" s="98"/>
    </row>
    <row r="25" spans="1:35" ht="16.5" customHeight="1" x14ac:dyDescent="0.15">
      <c r="A25" s="115"/>
      <c r="B25" s="79"/>
      <c r="C25" s="80"/>
      <c r="D25" s="80"/>
      <c r="E25" s="81"/>
      <c r="F25" s="8">
        <v>0</v>
      </c>
      <c r="G25" s="104"/>
      <c r="H25" s="34"/>
      <c r="I25" s="13"/>
      <c r="J25" s="95" t="s">
        <v>42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6"/>
      <c r="Z25" s="71"/>
      <c r="AA25" s="97"/>
      <c r="AB25" s="97"/>
      <c r="AC25" s="97"/>
      <c r="AD25" s="97"/>
      <c r="AE25" s="97"/>
      <c r="AF25" s="97"/>
      <c r="AG25" s="97"/>
      <c r="AH25" s="97"/>
      <c r="AI25" s="98"/>
    </row>
    <row r="26" spans="1:35" ht="16.5" customHeight="1" x14ac:dyDescent="0.15">
      <c r="A26" s="115"/>
      <c r="B26" s="73" t="s">
        <v>32</v>
      </c>
      <c r="C26" s="74"/>
      <c r="D26" s="74"/>
      <c r="E26" s="75"/>
      <c r="F26" s="8">
        <v>4</v>
      </c>
      <c r="G26" s="103">
        <f>IF(H26=1,F26,IF(H26=2,F27,F28))</f>
        <v>0</v>
      </c>
      <c r="H26" s="32">
        <v>3</v>
      </c>
      <c r="I26" s="11"/>
      <c r="J26" s="99" t="s">
        <v>54</v>
      </c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100"/>
      <c r="Z26" s="71" t="s">
        <v>36</v>
      </c>
      <c r="AA26" s="97">
        <v>0</v>
      </c>
      <c r="AB26" s="97"/>
      <c r="AC26" s="97"/>
      <c r="AD26" s="97">
        <v>0</v>
      </c>
      <c r="AE26" s="97"/>
      <c r="AF26" s="97"/>
      <c r="AG26" s="97">
        <v>0</v>
      </c>
      <c r="AH26" s="97"/>
      <c r="AI26" s="98"/>
    </row>
    <row r="27" spans="1:35" ht="16.5" customHeight="1" x14ac:dyDescent="0.15">
      <c r="A27" s="115"/>
      <c r="B27" s="76"/>
      <c r="C27" s="77"/>
      <c r="D27" s="77"/>
      <c r="E27" s="78"/>
      <c r="F27" s="8">
        <v>1</v>
      </c>
      <c r="G27" s="103"/>
      <c r="H27" s="33"/>
      <c r="I27" s="12"/>
      <c r="J27" s="93" t="s">
        <v>55</v>
      </c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4"/>
      <c r="Z27" s="71"/>
      <c r="AA27" s="97"/>
      <c r="AB27" s="97"/>
      <c r="AC27" s="97"/>
      <c r="AD27" s="97"/>
      <c r="AE27" s="97"/>
      <c r="AF27" s="97"/>
      <c r="AG27" s="97"/>
      <c r="AH27" s="97"/>
      <c r="AI27" s="98"/>
    </row>
    <row r="28" spans="1:35" ht="16.5" customHeight="1" x14ac:dyDescent="0.15">
      <c r="A28" s="115"/>
      <c r="B28" s="79"/>
      <c r="C28" s="80"/>
      <c r="D28" s="80"/>
      <c r="E28" s="81"/>
      <c r="F28" s="8">
        <v>0</v>
      </c>
      <c r="G28" s="103"/>
      <c r="H28" s="34"/>
      <c r="I28" s="13"/>
      <c r="J28" s="95" t="s">
        <v>33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6"/>
      <c r="Z28" s="71"/>
      <c r="AA28" s="97"/>
      <c r="AB28" s="97"/>
      <c r="AC28" s="97"/>
      <c r="AD28" s="97"/>
      <c r="AE28" s="97"/>
      <c r="AF28" s="97"/>
      <c r="AG28" s="97"/>
      <c r="AH28" s="97"/>
      <c r="AI28" s="98"/>
    </row>
    <row r="29" spans="1:35" ht="16.5" customHeight="1" x14ac:dyDescent="0.15">
      <c r="A29" s="115"/>
      <c r="B29" s="73" t="s">
        <v>39</v>
      </c>
      <c r="C29" s="74"/>
      <c r="D29" s="74"/>
      <c r="E29" s="75"/>
      <c r="F29" s="8">
        <v>4</v>
      </c>
      <c r="G29" s="82">
        <f>V31</f>
        <v>0</v>
      </c>
      <c r="H29" s="35"/>
      <c r="I29" s="69"/>
      <c r="J29" s="69"/>
      <c r="K29" s="69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14"/>
      <c r="X29" s="15"/>
      <c r="Z29" s="42" t="s">
        <v>12</v>
      </c>
      <c r="AA29" s="68">
        <v>10</v>
      </c>
      <c r="AB29" s="68"/>
      <c r="AC29" s="43" t="s">
        <v>13</v>
      </c>
      <c r="AD29" s="68">
        <v>10</v>
      </c>
      <c r="AE29" s="68"/>
      <c r="AF29" s="43" t="s">
        <v>13</v>
      </c>
      <c r="AG29" s="68">
        <v>10</v>
      </c>
      <c r="AH29" s="68"/>
      <c r="AI29" s="44" t="s">
        <v>13</v>
      </c>
    </row>
    <row r="30" spans="1:35" ht="16.5" customHeight="1" x14ac:dyDescent="0.15">
      <c r="A30" s="115"/>
      <c r="B30" s="76"/>
      <c r="C30" s="77"/>
      <c r="D30" s="77"/>
      <c r="E30" s="78"/>
      <c r="F30" s="31" t="s">
        <v>19</v>
      </c>
      <c r="G30" s="83"/>
      <c r="H30" s="36"/>
      <c r="I30" s="69" t="s">
        <v>14</v>
      </c>
      <c r="J30" s="69"/>
      <c r="K30" s="69"/>
      <c r="L30" s="69"/>
      <c r="M30" s="69"/>
      <c r="N30" s="70">
        <v>10</v>
      </c>
      <c r="O30" s="70"/>
      <c r="P30" s="1" t="s">
        <v>13</v>
      </c>
      <c r="R30" s="16"/>
      <c r="S30" s="17"/>
      <c r="T30" s="17"/>
      <c r="U30" s="17"/>
      <c r="V30" s="17"/>
      <c r="W30" s="17"/>
      <c r="X30" s="18"/>
      <c r="Z30" s="71" t="s">
        <v>15</v>
      </c>
      <c r="AA30" s="88">
        <f>IF(AA29&gt;20,F29,IF(AA29&lt;10,0,ROUND(F29*(AA29-10)/10,1)))</f>
        <v>0</v>
      </c>
      <c r="AB30" s="88"/>
      <c r="AC30" s="88"/>
      <c r="AD30" s="88">
        <f>IF(AD29&gt;20,F29,IF(AD29&lt;10,0,ROUND(F29*(AD29-10)/10,1)))</f>
        <v>0</v>
      </c>
      <c r="AE30" s="88"/>
      <c r="AF30" s="88"/>
      <c r="AG30" s="88">
        <f>IF(AG29&gt;20,F29,IF(AG29&lt;10,0,ROUND(F29*(AG29-10)/10,1)))</f>
        <v>0</v>
      </c>
      <c r="AH30" s="88"/>
      <c r="AI30" s="90"/>
    </row>
    <row r="31" spans="1:35" ht="16.5" customHeight="1" x14ac:dyDescent="0.15">
      <c r="A31" s="115"/>
      <c r="B31" s="79"/>
      <c r="C31" s="80"/>
      <c r="D31" s="80"/>
      <c r="E31" s="81"/>
      <c r="F31" s="8">
        <v>0</v>
      </c>
      <c r="G31" s="84"/>
      <c r="H31" s="37"/>
      <c r="I31" s="92" t="str">
        <f>IF(N30&lt;=10,"10単位以下　＝",IF(N30&gt;=20,"20単位以上　＝","（"&amp;FIXED(F29,1)&amp;"×（"&amp;FIXED(N30,1)&amp;"－10）÷10）） ="))</f>
        <v>10単位以下　＝</v>
      </c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86">
        <f>IF(N30&gt;20,F29,IF(N30&lt;10,0,ROUND(F29*(N30-10)/10,1)))</f>
        <v>0</v>
      </c>
      <c r="W31" s="86"/>
      <c r="X31" s="87"/>
      <c r="Z31" s="72"/>
      <c r="AA31" s="89">
        <f>IF(S30&gt;50,K29,IF(S30&lt;25,0,ROUND(K29*(S30-25)/25,1)))</f>
        <v>0</v>
      </c>
      <c r="AB31" s="89"/>
      <c r="AC31" s="89"/>
      <c r="AD31" s="89">
        <f>IF(V30&gt;50,N29,IF(V30&lt;25,0,ROUND(N29*(V30-25)/25,1)))</f>
        <v>0</v>
      </c>
      <c r="AE31" s="89"/>
      <c r="AF31" s="89"/>
      <c r="AG31" s="89">
        <f>IF(Y30&gt;50,Q29,IF(Y30&lt;25,0,ROUND(Q29*(Y30-25)/25,1)))</f>
        <v>0</v>
      </c>
      <c r="AH31" s="89"/>
      <c r="AI31" s="91"/>
    </row>
    <row r="32" spans="1:35" ht="18" customHeight="1" x14ac:dyDescent="0.15">
      <c r="A32" s="61" t="s">
        <v>24</v>
      </c>
      <c r="B32" s="62"/>
      <c r="C32" s="62"/>
      <c r="D32" s="62"/>
      <c r="E32" s="63"/>
      <c r="F32" s="8">
        <f>F8+F11+F14+F17+F20+F23+F26+F29</f>
        <v>30</v>
      </c>
      <c r="G32" s="48">
        <f>SUM(G8:G31)</f>
        <v>0</v>
      </c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Z32" s="54" t="s">
        <v>16</v>
      </c>
      <c r="AA32" s="64">
        <f>AA16+AA17+AA20+AA26+AA30</f>
        <v>0</v>
      </c>
      <c r="AB32" s="65"/>
      <c r="AC32" s="66"/>
      <c r="AD32" s="64">
        <f>AD16+AD17+AD20+AD26+AD30</f>
        <v>0</v>
      </c>
      <c r="AE32" s="65"/>
      <c r="AF32" s="66"/>
      <c r="AG32" s="64">
        <f>AG16+AG17+AG20+AG26+AG30</f>
        <v>2</v>
      </c>
      <c r="AH32" s="65"/>
      <c r="AI32" s="67"/>
    </row>
    <row r="33" spans="2:35" x14ac:dyDescent="0.15">
      <c r="Z33" s="2" t="s">
        <v>17</v>
      </c>
      <c r="AA33" s="45"/>
      <c r="AB33" s="45"/>
      <c r="AC33" s="45"/>
      <c r="AD33" s="45"/>
      <c r="AE33" s="45"/>
      <c r="AF33" s="45"/>
      <c r="AG33" s="45"/>
      <c r="AH33" s="45"/>
      <c r="AI33" s="45"/>
    </row>
    <row r="34" spans="2:35" x14ac:dyDescent="0.15">
      <c r="Z34" s="2" t="s">
        <v>20</v>
      </c>
      <c r="AF34" s="2"/>
      <c r="AG34" s="2"/>
      <c r="AH34" s="2"/>
      <c r="AI34" s="2"/>
    </row>
    <row r="36" spans="2:35" x14ac:dyDescent="0.15">
      <c r="B36" s="46"/>
      <c r="C36" s="59"/>
      <c r="D36" s="47"/>
      <c r="E36" s="47"/>
    </row>
    <row r="37" spans="2:35" x14ac:dyDescent="0.15">
      <c r="B37" s="46"/>
      <c r="C37" s="59"/>
      <c r="D37" s="47"/>
      <c r="E37" s="47"/>
    </row>
    <row r="38" spans="2:35" x14ac:dyDescent="0.15">
      <c r="B38" s="46"/>
      <c r="C38" s="59"/>
      <c r="D38" s="47"/>
      <c r="E38" s="47"/>
    </row>
    <row r="39" spans="2:35" x14ac:dyDescent="0.15">
      <c r="B39" s="46"/>
      <c r="C39" s="59"/>
      <c r="D39" s="47"/>
      <c r="E39" s="47"/>
    </row>
    <row r="40" spans="2:35" x14ac:dyDescent="0.15">
      <c r="B40" s="46"/>
      <c r="C40" s="60"/>
      <c r="D40" s="47"/>
      <c r="E40" s="47"/>
    </row>
    <row r="41" spans="2:35" x14ac:dyDescent="0.15">
      <c r="B41" s="46"/>
      <c r="C41" s="59"/>
      <c r="D41" s="47"/>
      <c r="E41" s="47"/>
    </row>
    <row r="42" spans="2:35" x14ac:dyDescent="0.15">
      <c r="B42" s="46"/>
      <c r="C42" s="60"/>
      <c r="D42" s="47"/>
      <c r="E42" s="47"/>
    </row>
    <row r="43" spans="2:35" x14ac:dyDescent="0.15">
      <c r="B43" s="46"/>
      <c r="C43" s="59"/>
      <c r="D43" s="47"/>
      <c r="E43" s="47"/>
    </row>
    <row r="44" spans="2:35" x14ac:dyDescent="0.15">
      <c r="B44" s="46"/>
      <c r="C44" s="59"/>
      <c r="D44" s="47"/>
      <c r="E44" s="47"/>
    </row>
    <row r="45" spans="2:35" x14ac:dyDescent="0.15">
      <c r="B45" s="46"/>
      <c r="C45" s="59"/>
      <c r="D45" s="47"/>
      <c r="E45" s="47"/>
    </row>
    <row r="46" spans="2:35" x14ac:dyDescent="0.15">
      <c r="B46" s="46"/>
      <c r="C46" s="59"/>
      <c r="D46" s="47"/>
      <c r="E46" s="47"/>
    </row>
    <row r="47" spans="2:35" x14ac:dyDescent="0.15">
      <c r="B47" s="46"/>
      <c r="C47" s="59"/>
      <c r="D47" s="46"/>
      <c r="E47" s="46"/>
    </row>
    <row r="48" spans="2:35" x14ac:dyDescent="0.15">
      <c r="B48" s="46"/>
      <c r="C48" s="60"/>
      <c r="D48" s="46"/>
      <c r="E48" s="46"/>
    </row>
    <row r="49" spans="2:5" x14ac:dyDescent="0.15">
      <c r="B49" s="46"/>
      <c r="C49" s="59"/>
      <c r="D49" s="47"/>
      <c r="E49" s="47"/>
    </row>
    <row r="50" spans="2:5" x14ac:dyDescent="0.15">
      <c r="B50" s="46"/>
      <c r="C50" s="59"/>
      <c r="D50" s="47"/>
      <c r="E50" s="47"/>
    </row>
    <row r="51" spans="2:5" x14ac:dyDescent="0.15">
      <c r="B51" s="46"/>
      <c r="C51" s="59"/>
      <c r="D51" s="46"/>
      <c r="E51" s="46"/>
    </row>
    <row r="52" spans="2:5" x14ac:dyDescent="0.15">
      <c r="C52" s="2"/>
    </row>
    <row r="53" spans="2:5" x14ac:dyDescent="0.15">
      <c r="C53" s="2"/>
    </row>
    <row r="54" spans="2:5" x14ac:dyDescent="0.15">
      <c r="C54" s="2"/>
    </row>
    <row r="55" spans="2:5" x14ac:dyDescent="0.15">
      <c r="C55" s="2"/>
    </row>
    <row r="56" spans="2:5" x14ac:dyDescent="0.15">
      <c r="C56" s="2"/>
    </row>
    <row r="57" spans="2:5" x14ac:dyDescent="0.15">
      <c r="C57" s="2"/>
    </row>
  </sheetData>
  <sheetProtection formatCells="0" formatColumns="0" formatRows="0" insertColumns="0" insertRows="0" insertHyperlinks="0" deleteColumns="0" deleteRows="0" sort="0" autoFilter="0" pivotTables="0"/>
  <mergeCells count="96">
    <mergeCell ref="K2:X4"/>
    <mergeCell ref="I5:X5"/>
    <mergeCell ref="B7:E7"/>
    <mergeCell ref="H7:X7"/>
    <mergeCell ref="A8:A13"/>
    <mergeCell ref="B8:E10"/>
    <mergeCell ref="G8:G10"/>
    <mergeCell ref="J8:X8"/>
    <mergeCell ref="J9:X9"/>
    <mergeCell ref="J10:X10"/>
    <mergeCell ref="B11:E13"/>
    <mergeCell ref="G11:G13"/>
    <mergeCell ref="K11:L11"/>
    <mergeCell ref="P11:Q11"/>
    <mergeCell ref="U11:V11"/>
    <mergeCell ref="I12:N12"/>
    <mergeCell ref="O12:Q12"/>
    <mergeCell ref="T12:X12"/>
    <mergeCell ref="I13:U13"/>
    <mergeCell ref="V13:X13"/>
    <mergeCell ref="AA13:AC13"/>
    <mergeCell ref="AD13:AF13"/>
    <mergeCell ref="AG13:AI13"/>
    <mergeCell ref="A14:A31"/>
    <mergeCell ref="B14:E16"/>
    <mergeCell ref="G14:G16"/>
    <mergeCell ref="K14:L14"/>
    <mergeCell ref="P14:Q14"/>
    <mergeCell ref="U14:V14"/>
    <mergeCell ref="Z14:Z16"/>
    <mergeCell ref="I15:N15"/>
    <mergeCell ref="O15:Q15"/>
    <mergeCell ref="T15:X15"/>
    <mergeCell ref="AA15:AC15"/>
    <mergeCell ref="AD15:AF15"/>
    <mergeCell ref="AG15:AI15"/>
    <mergeCell ref="I16:U16"/>
    <mergeCell ref="V16:X16"/>
    <mergeCell ref="AA16:AC16"/>
    <mergeCell ref="AD16:AF16"/>
    <mergeCell ref="AG16:AI16"/>
    <mergeCell ref="B17:E19"/>
    <mergeCell ref="G17:G19"/>
    <mergeCell ref="J17:X17"/>
    <mergeCell ref="Z17:Z19"/>
    <mergeCell ref="AA17:AC19"/>
    <mergeCell ref="AD17:AF19"/>
    <mergeCell ref="AG17:AI19"/>
    <mergeCell ref="J18:X18"/>
    <mergeCell ref="J19:X19"/>
    <mergeCell ref="B20:E22"/>
    <mergeCell ref="G20:G22"/>
    <mergeCell ref="J20:X20"/>
    <mergeCell ref="Z20:Z22"/>
    <mergeCell ref="AA20:AC22"/>
    <mergeCell ref="AG20:AI22"/>
    <mergeCell ref="J21:X21"/>
    <mergeCell ref="J22:X22"/>
    <mergeCell ref="AD20:AF22"/>
    <mergeCell ref="B26:E28"/>
    <mergeCell ref="G26:G28"/>
    <mergeCell ref="B23:E25"/>
    <mergeCell ref="G23:G25"/>
    <mergeCell ref="J23:X23"/>
    <mergeCell ref="Z23:Z25"/>
    <mergeCell ref="AA23:AC25"/>
    <mergeCell ref="AD23:AF25"/>
    <mergeCell ref="AG23:AI25"/>
    <mergeCell ref="J24:X24"/>
    <mergeCell ref="J25:X25"/>
    <mergeCell ref="AA26:AC28"/>
    <mergeCell ref="AD30:AF31"/>
    <mergeCell ref="AG30:AI31"/>
    <mergeCell ref="I31:U31"/>
    <mergeCell ref="J27:X27"/>
    <mergeCell ref="J28:X28"/>
    <mergeCell ref="AG26:AI28"/>
    <mergeCell ref="J26:X26"/>
    <mergeCell ref="Z26:Z28"/>
    <mergeCell ref="AD26:AF28"/>
    <mergeCell ref="A32:E32"/>
    <mergeCell ref="AA32:AC32"/>
    <mergeCell ref="AD32:AF32"/>
    <mergeCell ref="AG32:AI32"/>
    <mergeCell ref="AA29:AB29"/>
    <mergeCell ref="AD29:AE29"/>
    <mergeCell ref="AG29:AH29"/>
    <mergeCell ref="I30:M30"/>
    <mergeCell ref="N30:O30"/>
    <mergeCell ref="Z30:Z31"/>
    <mergeCell ref="B29:E31"/>
    <mergeCell ref="G29:G31"/>
    <mergeCell ref="I29:K29"/>
    <mergeCell ref="L29:V29"/>
    <mergeCell ref="V31:X31"/>
    <mergeCell ref="AA30:AC31"/>
  </mergeCells>
  <phoneticPr fontId="2"/>
  <conditionalFormatting sqref="AA16:AA17 AD16:AD17 AG16:AG17 AA20 AD20 AG20">
    <cfRule type="expression" dxfId="7" priority="7" stopIfTrue="1">
      <formula>#REF!&lt;#REF!</formula>
    </cfRule>
  </conditionalFormatting>
  <conditionalFormatting sqref="AA23 AD23 AG23">
    <cfRule type="expression" dxfId="6" priority="1" stopIfTrue="1">
      <formula>#REF!&lt;#REF!</formula>
    </cfRule>
  </conditionalFormatting>
  <conditionalFormatting sqref="AA26 AD26 AG26">
    <cfRule type="expression" dxfId="5" priority="9" stopIfTrue="1">
      <formula>#REF!&lt;#REF!</formula>
    </cfRule>
  </conditionalFormatting>
  <conditionalFormatting sqref="AA29:AA30 AD30 AG30">
    <cfRule type="expression" dxfId="4" priority="2" stopIfTrue="1">
      <formula>#REF!&lt;#REF!</formula>
    </cfRule>
  </conditionalFormatting>
  <conditionalFormatting sqref="AA32 AD32 AG32">
    <cfRule type="expression" dxfId="3" priority="11" stopIfTrue="1">
      <formula>#REF!&lt;#REF!</formula>
    </cfRule>
  </conditionalFormatting>
  <conditionalFormatting sqref="AA13:AI13">
    <cfRule type="expression" dxfId="2" priority="12" stopIfTrue="1">
      <formula>#REF!&lt;$Y$32</formula>
    </cfRule>
  </conditionalFormatting>
  <conditionalFormatting sqref="AA14:AI14">
    <cfRule type="expression" dxfId="1" priority="4" stopIfTrue="1">
      <formula>#REF!&lt;#REF!</formula>
    </cfRule>
  </conditionalFormatting>
  <conditionalFormatting sqref="AC29:AI29">
    <cfRule type="expression" dxfId="0" priority="3" stopIfTrue="1">
      <formula>#REF!&lt;#REF!</formula>
    </cfRule>
  </conditionalFormatting>
  <dataValidations disablePrompts="1" count="4">
    <dataValidation type="list" allowBlank="1" showInputMessage="1" showErrorMessage="1" sqref="AA17:AI28" xr:uid="{00000000-0002-0000-0200-000000000000}">
      <formula1>"２,１,０"</formula1>
    </dataValidation>
    <dataValidation type="custom" allowBlank="1" showInputMessage="1" showErrorMessage="1" prompt="少数第１位まで入力" sqref="N30:O30" xr:uid="{00000000-0002-0000-0200-000001000000}">
      <formula1>N30-ROUNDDOWN(N30,1)=0</formula1>
    </dataValidation>
    <dataValidation type="custom" allowBlank="1" showInputMessage="1" showErrorMessage="1" prompt="少数第１位まで入力_x000a_成績点がない場合「65」を入力" sqref="K14:L14 U11:V11 P11:Q11 K11:L11 U14:V14 P14:Q14 AA14:AI14" xr:uid="{00000000-0002-0000-0200-000002000000}">
      <formula1>K11-ROUNDDOWN(K11,1)=0</formula1>
    </dataValidation>
    <dataValidation type="custom" allowBlank="1" showInputMessage="1" showErrorMessage="1" sqref="AA29:AB29 AD29:AE29 AG29:AH29" xr:uid="{00000000-0002-0000-0200-000003000000}">
      <formula1>AA29-ROUNDDOWN(AA29,1)=0</formula1>
    </dataValidation>
  </dataValidations>
  <printOptions horizontalCentered="1"/>
  <pageMargins left="0.59055118110236227" right="0.59055118110236227" top="0.78740157480314965" bottom="0.39370078740157483" header="0.39370078740157483" footer="0.19685039370078741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Option Button 9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Group Box 10">
              <controlPr defaultSize="0" print="0" autoFill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Option Button 1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Option Button 1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Group Box 14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Option Button 17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Option Button 18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4" name="Option Button 19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Group Box 20">
              <controlPr defaultSize="0" print="0" autoFill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6" name="Group Box 3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7" name="Option Button 40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142875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8" name="Option Button 4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9" name="Option Button 4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0" name="Option Button 4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12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1" name="Option Button 5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12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2" name="Option Button 5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12</xdr:col>
                    <xdr:colOff>85725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90594-B138-45F6-B7B8-239ECF002E8F}">
  <dimension ref="A1"/>
  <sheetViews>
    <sheetView workbookViewId="0">
      <selection activeCell="B43" sqref="B4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運用別紙９　15-1</vt:lpstr>
      <vt:lpstr>Sheet1</vt:lpstr>
      <vt:lpstr>'運用別紙９　15-1'!Print_Area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平野 隆２</cp:lastModifiedBy>
  <cp:lastPrinted>2025-09-06T06:00:45Z</cp:lastPrinted>
  <dcterms:created xsi:type="dcterms:W3CDTF">2013-02-01T09:56:49Z</dcterms:created>
  <dcterms:modified xsi:type="dcterms:W3CDTF">2025-09-06T06:00:53Z</dcterms:modified>
</cp:coreProperties>
</file>