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総務課\経理係（契約）\2-1　契約案件\令和05年度\①建設工事\231101【一般(総合評価・簡易型)】広島高速給排水設備その他改修工事\03_公社HP\"/>
    </mc:Choice>
  </mc:AlternateContent>
  <xr:revisionPtr revIDLastSave="0" documentId="13_ncr:1_{B2CFEE4D-016C-4A93-9626-4794EEBA2132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運用別紙６　簡易型10-1" sheetId="1" state="hidden" r:id="rId1"/>
    <sheet name="運用別紙６　簡易型10-2" sheetId="2" state="hidden" r:id="rId2"/>
    <sheet name="運用別紙６　簡易型10-3" sheetId="3" state="hidden" r:id="rId3"/>
    <sheet name="運用別紙６　簡易型10-4" sheetId="4" r:id="rId4"/>
  </sheets>
  <externalReferences>
    <externalReference r:id="rId5"/>
  </externalReferences>
  <definedNames>
    <definedName name="_xlnm._FilterDatabase" localSheetId="0" hidden="1">'運用別紙６　簡易型10-1'!#REF!</definedName>
    <definedName name="_xlnm._FilterDatabase" localSheetId="1" hidden="1">'運用別紙６　簡易型10-2'!#REF!</definedName>
    <definedName name="_xlnm._FilterDatabase" localSheetId="2" hidden="1">'運用別紙６　簡易型10-3'!#REF!</definedName>
    <definedName name="_xlnm._FilterDatabase" localSheetId="3" hidden="1">'運用別紙６　簡易型10-4'!#REF!</definedName>
    <definedName name="_xlnm.Print_Area" localSheetId="0">'運用別紙６　簡易型10-1'!$A$1:$X$32</definedName>
    <definedName name="_xlnm.Print_Area" localSheetId="1">'運用別紙６　簡易型10-2'!$A$1:$X$29</definedName>
    <definedName name="_xlnm.Print_Area" localSheetId="2">'運用別紙６　簡易型10-3'!$A$1:$X$32</definedName>
    <definedName name="_xlnm.Print_Area" localSheetId="3">'運用別紙６　簡易型10-4'!$A$1:$X$29</definedName>
    <definedName name="加盟団体" localSheetId="1">#REF!</definedName>
    <definedName name="加盟団体" localSheetId="2">#REF!</definedName>
    <definedName name="加盟団体" localSheetId="3">#REF!</definedName>
    <definedName name="加盟団体">#REF!</definedName>
    <definedName name="工事場所" localSheetId="1">#REF!</definedName>
    <definedName name="工事場所" localSheetId="2">#REF!</definedName>
    <definedName name="工事場所" localSheetId="3">#REF!</definedName>
    <definedName name="工事場所">#REF!</definedName>
    <definedName name="資格" localSheetId="1">#REF!</definedName>
    <definedName name="資格" localSheetId="2">#REF!</definedName>
    <definedName name="資格" localSheetId="3">#REF!</definedName>
    <definedName name="資格">#REF!</definedName>
    <definedName name="実績" localSheetId="1">#REF!</definedName>
    <definedName name="実績" localSheetId="2">#REF!</definedName>
    <definedName name="実績" localSheetId="3">#REF!</definedName>
    <definedName name="実績">#REF!</definedName>
    <definedName name="従事役職" localSheetId="1">#REF!</definedName>
    <definedName name="従事役職" localSheetId="2">#REF!</definedName>
    <definedName name="従事役職" localSheetId="3">#REF!</definedName>
    <definedName name="従事役職">#REF!</definedName>
    <definedName name="整理番号" localSheetId="1">#REF!</definedName>
    <definedName name="整理番号" localSheetId="2">#REF!</definedName>
    <definedName name="整理番号" localSheetId="3">#REF!</definedName>
    <definedName name="整理番号">#REF!</definedName>
    <definedName name="専門資格" localSheetId="1">#REF!</definedName>
    <definedName name="専門資格" localSheetId="2">#REF!</definedName>
    <definedName name="専門資格" localSheetId="3">#REF!</definedName>
    <definedName name="専門資格">#REF!</definedName>
    <definedName name="選定年度" localSheetId="1">#REF!</definedName>
    <definedName name="選定年度" localSheetId="2">#REF!</definedName>
    <definedName name="選定年度" localSheetId="3">#REF!</definedName>
    <definedName name="選定年度">#REF!</definedName>
    <definedName name="得点" localSheetId="1">'運用別紙６　簡易型10-2'!#REF!</definedName>
    <definedName name="得点" localSheetId="2">'運用別紙６　簡易型10-3'!#REF!</definedName>
    <definedName name="得点" localSheetId="3">'運用別紙６　簡易型10-4'!#REF!</definedName>
    <definedName name="得点">'運用別紙６　簡易型10-1'!#REF!</definedName>
    <definedName name="得点１" localSheetId="1">#REF!</definedName>
    <definedName name="得点１" localSheetId="2">#REF!</definedName>
    <definedName name="得点１" localSheetId="3">#REF!</definedName>
    <definedName name="得点１">#REF!</definedName>
    <definedName name="得点２" localSheetId="1">#REF!</definedName>
    <definedName name="得点２" localSheetId="2">#REF!</definedName>
    <definedName name="得点２" localSheetId="3">#REF!</definedName>
    <definedName name="得点２">#REF!</definedName>
    <definedName name="得点２１" localSheetId="1">#REF!</definedName>
    <definedName name="得点２１" localSheetId="2">#REF!</definedName>
    <definedName name="得点２１" localSheetId="3">#REF!</definedName>
    <definedName name="得点２１">#REF!</definedName>
    <definedName name="得点３" localSheetId="1">#REF!</definedName>
    <definedName name="得点３" localSheetId="2">#REF!</definedName>
    <definedName name="得点３" localSheetId="3">#REF!</definedName>
    <definedName name="得点３">#REF!</definedName>
    <definedName name="得点４" localSheetId="1">#REF!</definedName>
    <definedName name="得点４" localSheetId="2">#REF!</definedName>
    <definedName name="得点４" localSheetId="3">#REF!</definedName>
    <definedName name="得点４">#REF!</definedName>
    <definedName name="得点５" localSheetId="1">#REF!</definedName>
    <definedName name="得点５" localSheetId="2">#REF!</definedName>
    <definedName name="得点５" localSheetId="3">#REF!</definedName>
    <definedName name="得点５">#REF!</definedName>
    <definedName name="得点６" localSheetId="1">#REF!</definedName>
    <definedName name="得点６" localSheetId="2">#REF!</definedName>
    <definedName name="得点６" localSheetId="3">#REF!</definedName>
    <definedName name="得点６">#REF!</definedName>
    <definedName name="得点７" localSheetId="1">#REF!</definedName>
    <definedName name="得点７" localSheetId="2">#REF!</definedName>
    <definedName name="得点７" localSheetId="3">#REF!</definedName>
    <definedName name="得点７">#REF!</definedName>
    <definedName name="発注機関" localSheetId="1">#REF!</definedName>
    <definedName name="発注機関" localSheetId="2">#REF!</definedName>
    <definedName name="発注機関" localSheetId="3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AA27" i="4" l="1"/>
  <c r="G26" i="4"/>
  <c r="V16" i="4"/>
  <c r="V16" i="3"/>
  <c r="G14" i="3" s="1"/>
  <c r="V16" i="2"/>
  <c r="G14" i="2" s="1"/>
  <c r="V13" i="3"/>
  <c r="G11" i="3" s="1"/>
  <c r="V13" i="2"/>
  <c r="G11" i="2"/>
  <c r="F29" i="4"/>
  <c r="G23" i="4"/>
  <c r="F32" i="3"/>
  <c r="G23" i="3"/>
  <c r="F29" i="2"/>
  <c r="G23" i="2"/>
  <c r="F32" i="1"/>
  <c r="G23" i="1"/>
  <c r="G20" i="2" l="1"/>
  <c r="AG30" i="3"/>
  <c r="AD30" i="3"/>
  <c r="AA30" i="3"/>
  <c r="AG27" i="2"/>
  <c r="AD27" i="2"/>
  <c r="AA27" i="2"/>
  <c r="AA30" i="1"/>
  <c r="V28" i="4"/>
  <c r="I28" i="4"/>
  <c r="V31" i="3"/>
  <c r="G29" i="3" s="1"/>
  <c r="I31" i="3"/>
  <c r="V28" i="2"/>
  <c r="G26" i="2"/>
  <c r="I28" i="2"/>
  <c r="I31" i="1"/>
  <c r="V31" i="1"/>
  <c r="G29" i="1" s="1"/>
  <c r="AG28" i="4"/>
  <c r="AD28" i="4"/>
  <c r="AA28" i="4"/>
  <c r="AG27" i="4"/>
  <c r="AD27" i="4"/>
  <c r="AG31" i="3"/>
  <c r="AD31" i="3"/>
  <c r="AA31" i="3"/>
  <c r="AG28" i="2"/>
  <c r="AD28" i="2"/>
  <c r="AA28" i="2"/>
  <c r="AD30" i="1"/>
  <c r="AG30" i="1"/>
  <c r="AD31" i="1"/>
  <c r="AG31" i="1"/>
  <c r="AA31" i="1"/>
  <c r="AA15" i="1"/>
  <c r="AA16" i="1" s="1"/>
  <c r="AA32" i="1" s="1"/>
  <c r="AD15" i="1"/>
  <c r="AD16" i="1"/>
  <c r="AD32" i="1" s="1"/>
  <c r="AG15" i="1"/>
  <c r="AG16" i="1"/>
  <c r="AG32" i="1" s="1"/>
  <c r="G20" i="4"/>
  <c r="G17" i="4"/>
  <c r="AG15" i="4"/>
  <c r="AG16" i="4" s="1"/>
  <c r="AD15" i="4"/>
  <c r="AD16" i="4" s="1"/>
  <c r="AA15" i="4"/>
  <c r="AA16" i="4" s="1"/>
  <c r="O15" i="4"/>
  <c r="O12" i="4"/>
  <c r="G8" i="4"/>
  <c r="G26" i="3"/>
  <c r="G20" i="3"/>
  <c r="G17" i="3"/>
  <c r="AG15" i="3"/>
  <c r="AG16" i="3"/>
  <c r="AD15" i="3"/>
  <c r="AD16" i="3"/>
  <c r="AA15" i="3"/>
  <c r="AA16" i="3" s="1"/>
  <c r="AA32" i="3" s="1"/>
  <c r="O15" i="3"/>
  <c r="I16" i="3"/>
  <c r="O12" i="3"/>
  <c r="I13" i="3"/>
  <c r="G8" i="3"/>
  <c r="G17" i="2"/>
  <c r="AG15" i="2"/>
  <c r="AG16" i="2"/>
  <c r="AD15" i="2"/>
  <c r="AD16" i="2"/>
  <c r="AA15" i="2"/>
  <c r="AA16" i="2"/>
  <c r="AA29" i="2" s="1"/>
  <c r="O15" i="2"/>
  <c r="I16" i="2"/>
  <c r="O12" i="2"/>
  <c r="G8" i="2"/>
  <c r="G26" i="1"/>
  <c r="G17" i="1"/>
  <c r="G20" i="1"/>
  <c r="O15" i="1"/>
  <c r="V16" i="1" s="1"/>
  <c r="G14" i="1" s="1"/>
  <c r="G8" i="1"/>
  <c r="O12" i="1"/>
  <c r="V13" i="1" s="1"/>
  <c r="G11" i="1" s="1"/>
  <c r="I13" i="2"/>
  <c r="I16" i="1"/>
  <c r="I13" i="4" l="1"/>
  <c r="V13" i="4"/>
  <c r="G11" i="4" s="1"/>
  <c r="I16" i="4"/>
  <c r="G14" i="4"/>
  <c r="I13" i="1"/>
  <c r="AD32" i="3"/>
  <c r="AG32" i="3"/>
  <c r="AD29" i="2"/>
  <c r="AG29" i="2"/>
  <c r="AA29" i="4"/>
  <c r="AD29" i="4"/>
  <c r="AG29" i="4"/>
  <c r="G32" i="3"/>
  <c r="G29" i="2"/>
  <c r="G32" i="1"/>
  <c r="G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<sst xmlns="http://schemas.openxmlformats.org/spreadsheetml/2006/main" count="268" uniqueCount="71">
  <si>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</si>
  <si>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</si>
  <si>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</si>
  <si>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</si>
  <si>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</si>
  <si>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</si>
  <si>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</si>
  <si>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</si>
  <si>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</si>
  <si>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</si>
  <si>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</si>
  <si>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</si>
  <si>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</si>
  <si>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</si>
  <si>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</si>
  <si>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</si>
  <si>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</si>
  <si>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</si>
  <si>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</si>
  <si>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</si>
  <si>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</si>
  <si>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</si>
  <si>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</si>
  <si>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</si>
  <si>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</si>
  <si>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</si>
  <si>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ウ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</si>
  <si>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</si>
  <si>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</si>
  <si>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</si>
  <si>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</si>
  <si>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</si>
  <si>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</si>
  <si>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</si>
  <si>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</si>
  <si>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</si>
  <si>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</si>
  <si>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</si>
  <si>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</si>
  <si>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</si>
  <si>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</si>
  <si>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継続教育（ＣＰＤ）の取組み（前年度１年間の学習実績）</t>
    <rPh sb="0" eb="2">
      <t>ケイゾク</t>
    </rPh>
    <rPh sb="2" eb="4">
      <t>キョウイク</t>
    </rPh>
    <rPh sb="10" eb="12">
      <t>トリクミ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</si>
  <si>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</si>
  <si>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</si>
  <si>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</si>
  <si>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</si>
  <si>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r>
      <t>様式１０</t>
    </r>
    <r>
      <rPr>
        <sz val="10"/>
        <rFont val="HG丸ｺﾞｼｯｸM-PRO"/>
        <family val="3"/>
        <charset val="128"/>
      </rPr>
      <t>－１　用</t>
    </r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</si>
  <si>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技術者の保有専門資格を評価し、ヒアリングを実施する場合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</si>
  <si>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30</t>
    </r>
    <r>
      <rPr>
        <sz val="9"/>
        <rFont val="HG丸ｺﾞｼｯｸM-PRO"/>
        <family val="3"/>
        <charset val="128"/>
      </rPr>
      <t>年度以降の同種工事における工事成績評定点の３件の平均点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</si>
  <si>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28</t>
    </r>
    <r>
      <rPr>
        <sz val="9"/>
        <rFont val="HG丸ｺﾞｼｯｸM-PRO"/>
        <family val="3"/>
        <charset val="128"/>
      </rPr>
      <t>年度以降の同種・同規模工事における従事役職</t>
    </r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</si>
  <si>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元</t>
    </r>
    <r>
      <rPr>
        <sz val="9"/>
        <rFont val="HG丸ｺﾞｼｯｸM-PRO"/>
        <family val="3"/>
        <charset val="128"/>
      </rPr>
      <t>年度以降の当該業種における優良工事施工団体表彰の有無</t>
    </r>
  </si>
  <si>
    <r>
      <t>平成</t>
    </r>
    <r>
      <rPr>
        <sz val="9"/>
        <color rgb="FFFF0000"/>
        <rFont val="HG丸ｺﾞｼｯｸM-PRO"/>
        <family val="3"/>
        <charset val="128"/>
      </rPr>
      <t>25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年度以降の当該業種における主任（監理）技術者又は現場代理人としての工事成績評定点の３件の平均点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</si>
  <si>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29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年度以降の当該業種における主任（監理）技術者又は現場代理人としての優秀建設技術者表彰等の有無</t>
    </r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</si>
  <si>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</si>
  <si>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</si>
  <si>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様式１０－２　用</t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</si>
  <si>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技術者の保有専門資格を評価せず、ヒアリングを実施する場合</t>
    </r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</si>
  <si>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</si>
  <si>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</si>
  <si>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t>様式１０－３　用</t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</si>
  <si>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技術者の保有専門資格を評価せず、ヒアリングを実施しない場合</t>
    </r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</si>
  <si>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技術者の保有専門資格を評価し、ヒアリングを実施しない場合</t>
    </r>
    <phoneticPr fontId="2"/>
  </si>
  <si>
    <t>if(O12&lt;70,0,ROUND(F11*(O12-70)/10,2)))</t>
    <phoneticPr fontId="2"/>
  </si>
  <si>
    <t>(O12&gt;80,F11,IF(O12&lt;70,0,ROUND(F11*(O12-70)/10,1)))</t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</si>
  <si>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</si>
  <si>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様式9－４　用</t>
    <rPh sb="0" eb="2">
      <t>ヨウシキ</t>
    </rPh>
    <rPh sb="6" eb="7">
      <t>ヨウ</t>
    </rPh>
    <phoneticPr fontId="2"/>
  </si>
  <si>
    <t>令和3年度以降の管工事における優良工事施工団体表彰の有無</t>
  </si>
  <si>
    <t>平成2７年度以降の管工事における主任（監理）技術者又は現場代理人としての工事成績評定点の３件の平均点</t>
  </si>
  <si>
    <t>令和２年度以降の同種工事における工事成績評定点の３件の平均点</t>
  </si>
  <si>
    <t>令和元年度（平成31年度）以降の管工事における主任（監理）技術者又は現場代理人としての優秀建設技術者表彰等の有無</t>
    <rPh sb="16" eb="19">
      <t>カンコウジ</t>
    </rPh>
    <phoneticPr fontId="2"/>
  </si>
  <si>
    <t>平成３０年度以降の同種・同規模工事における従事役職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</si>
</sst>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textRotation="255" wrapText="1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181" fontId="3" fillId="0" borderId="7" xfId="0" applyNumberFormat="1" applyFont="1" applyBorder="1" applyAlignment="1">
      <alignment horizontal="right" vertical="center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80" fontId="21" fillId="4" borderId="35" xfId="0" applyNumberFormat="1" applyFont="1" applyFill="1" applyBorder="1" applyAlignment="1">
      <alignment horizontal="center" vertical="center"/>
    </xf>
    <xf numFmtId="180" fontId="21" fillId="4" borderId="3" xfId="0" applyNumberFormat="1" applyFont="1" applyFill="1" applyBorder="1" applyAlignment="1">
      <alignment horizontal="center" vertical="center"/>
    </xf>
    <xf numFmtId="180" fontId="21" fillId="4" borderId="36" xfId="0" applyNumberFormat="1" applyFont="1" applyFill="1" applyBorder="1" applyAlignment="1">
      <alignment horizontal="center" vertical="center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34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checked="Checked" firstButton="1" fmlaLink="$H$26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H$2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H$8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H$17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$H$20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Radio" firstButton="1" fmlaLink="$H$23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fmlaLink="$H$8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H$17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H$26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H$20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H$17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Radio" firstButton="1" fmlaLink="$H$23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firstButton="1" fmlaLink="$H$8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H$17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H$20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fmlaLink="$H$23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28</xdr:row>
          <xdr:rowOff>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4172" name="Group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4173" name="Option Butto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4174" name="Option Butto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4175" name="Option Butto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4176" name="Option Butto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4177" name="Option 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4178" name="Option Butto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28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6194" name="Option Button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3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3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6200" name="Option Button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3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3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3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3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omments" Target="../comments2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2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omments" Target="../comments3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10" Type="http://schemas.openxmlformats.org/officeDocument/2006/relationships/ctrlProp" Target="../ctrlProps/ctrlProp60.xml"/><Relationship Id="rId19" Type="http://schemas.openxmlformats.org/officeDocument/2006/relationships/comments" Target="../comments4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8"/>
  <sheetViews>
    <sheetView showGridLines="0" view="pageBreakPreview" zoomScaleNormal="100" zoomScaleSheetLayoutView="100" workbookViewId="0">
      <selection activeCell="B8" sqref="B8:E10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46</v>
      </c>
      <c r="B2" s="27"/>
      <c r="C2" s="27"/>
      <c r="D2" s="27"/>
      <c r="E2" s="27"/>
      <c r="K2" s="94" t="s">
        <v>23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35" ht="18.75" customHeight="1" x14ac:dyDescent="0.15">
      <c r="A4" s="24"/>
      <c r="B4" s="24"/>
      <c r="C4" s="24"/>
      <c r="J4" s="52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35" ht="18.75" customHeight="1" x14ac:dyDescent="0.15">
      <c r="B6" s="58" t="s">
        <v>47</v>
      </c>
    </row>
    <row r="7" spans="1:35" s="6" customFormat="1" ht="37.5" customHeight="1" x14ac:dyDescent="0.15">
      <c r="A7" s="4" t="s">
        <v>0</v>
      </c>
      <c r="B7" s="86" t="s">
        <v>1</v>
      </c>
      <c r="C7" s="86"/>
      <c r="D7" s="86"/>
      <c r="E7" s="86"/>
      <c r="F7" s="5" t="s">
        <v>2</v>
      </c>
      <c r="G7" s="49" t="s">
        <v>22</v>
      </c>
      <c r="H7" s="87" t="s">
        <v>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Z7" s="7"/>
      <c r="AA7" s="7"/>
      <c r="AB7" s="7"/>
      <c r="AC7" s="7"/>
      <c r="AD7" s="7"/>
      <c r="AE7" s="7"/>
    </row>
    <row r="8" spans="1:35" ht="16.5" customHeight="1" x14ac:dyDescent="0.15">
      <c r="A8" s="82" t="s">
        <v>53</v>
      </c>
      <c r="B8" s="61" t="s">
        <v>50</v>
      </c>
      <c r="C8" s="62"/>
      <c r="D8" s="62"/>
      <c r="E8" s="63"/>
      <c r="F8" s="8">
        <v>4</v>
      </c>
      <c r="G8" s="70">
        <f>IF(H8=1,F8,IF(H8=2,F9,F10))</f>
        <v>0</v>
      </c>
      <c r="H8" s="32">
        <v>3</v>
      </c>
      <c r="I8" s="11"/>
      <c r="J8" s="72" t="s">
        <v>57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AB8" s="2" t="s">
        <v>63</v>
      </c>
    </row>
    <row r="9" spans="1:35" ht="16.5" customHeight="1" x14ac:dyDescent="0.15">
      <c r="A9" s="83"/>
      <c r="B9" s="64"/>
      <c r="C9" s="65"/>
      <c r="D9" s="65"/>
      <c r="E9" s="66"/>
      <c r="F9" s="8">
        <v>2</v>
      </c>
      <c r="G9" s="71"/>
      <c r="H9" s="33"/>
      <c r="I9" s="12"/>
      <c r="J9" s="74" t="s">
        <v>58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AB9" s="2" t="s">
        <v>62</v>
      </c>
    </row>
    <row r="10" spans="1:35" ht="16.5" customHeight="1" x14ac:dyDescent="0.15">
      <c r="A10" s="83"/>
      <c r="B10" s="67"/>
      <c r="C10" s="68"/>
      <c r="D10" s="68"/>
      <c r="E10" s="69"/>
      <c r="F10" s="8">
        <v>0</v>
      </c>
      <c r="G10" s="71"/>
      <c r="H10" s="34"/>
      <c r="I10" s="13"/>
      <c r="J10" s="76" t="s">
        <v>25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</row>
    <row r="11" spans="1:35" ht="16.5" customHeight="1" x14ac:dyDescent="0.15">
      <c r="A11" s="83"/>
      <c r="B11" s="61" t="s">
        <v>48</v>
      </c>
      <c r="C11" s="62"/>
      <c r="D11" s="62"/>
      <c r="E11" s="63"/>
      <c r="F11" s="8">
        <v>4</v>
      </c>
      <c r="G11" s="70">
        <f>IF(V13&gt;F11,F11,V13)</f>
        <v>0</v>
      </c>
      <c r="H11" s="39"/>
      <c r="I11" s="41"/>
      <c r="J11" s="53" t="s">
        <v>4</v>
      </c>
      <c r="K11" s="81">
        <v>70</v>
      </c>
      <c r="L11" s="81"/>
      <c r="M11" s="41"/>
      <c r="N11" s="41"/>
      <c r="O11" s="53" t="s">
        <v>5</v>
      </c>
      <c r="P11" s="81">
        <v>70</v>
      </c>
      <c r="Q11" s="81"/>
      <c r="R11" s="41"/>
      <c r="S11" s="41"/>
      <c r="T11" s="53" t="s">
        <v>6</v>
      </c>
      <c r="U11" s="81">
        <v>70</v>
      </c>
      <c r="V11" s="81"/>
      <c r="W11" s="9"/>
      <c r="X11" s="10"/>
    </row>
    <row r="12" spans="1:35" ht="16.5" customHeight="1" x14ac:dyDescent="0.15">
      <c r="A12" s="83"/>
      <c r="B12" s="64"/>
      <c r="C12" s="65"/>
      <c r="D12" s="65"/>
      <c r="E12" s="66"/>
      <c r="F12" s="31" t="s">
        <v>19</v>
      </c>
      <c r="G12" s="79"/>
      <c r="H12" s="40"/>
      <c r="I12" s="85" t="s">
        <v>7</v>
      </c>
      <c r="J12" s="85"/>
      <c r="K12" s="85"/>
      <c r="L12" s="85"/>
      <c r="M12" s="85"/>
      <c r="N12" s="85"/>
      <c r="O12" s="90">
        <f>ROUND((ROUNDDOWN(K11,1)+ROUNDDOWN(P11,1)+ROUNDDOWN(U11,1))/3,1)</f>
        <v>70</v>
      </c>
      <c r="P12" s="90"/>
      <c r="Q12" s="90"/>
      <c r="R12" s="1" t="s">
        <v>8</v>
      </c>
      <c r="S12" s="16" t="s">
        <v>18</v>
      </c>
      <c r="T12" s="91"/>
      <c r="U12" s="91"/>
      <c r="V12" s="91"/>
      <c r="W12" s="91"/>
      <c r="X12" s="92"/>
      <c r="Z12" s="2" t="s">
        <v>40</v>
      </c>
      <c r="AF12" s="2"/>
      <c r="AG12" s="2"/>
      <c r="AH12" s="2"/>
      <c r="AI12" s="2"/>
    </row>
    <row r="13" spans="1:35" ht="16.5" customHeight="1" x14ac:dyDescent="0.15">
      <c r="A13" s="84"/>
      <c r="B13" s="67"/>
      <c r="C13" s="68"/>
      <c r="D13" s="68"/>
      <c r="E13" s="69"/>
      <c r="F13" s="8">
        <v>0</v>
      </c>
      <c r="G13" s="80"/>
      <c r="H13" s="37"/>
      <c r="I13" s="93" t="str">
        <f>"（"&amp;FIXED(F11,1)&amp;"×（"&amp;FIXED(O12,1)&amp;"－70）÷10） ="</f>
        <v>（4.0×（70.0－70）÷10） =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8">
        <f>IF(O12&lt;70,0,ROUND(F11*(O12-70)/10,2))</f>
        <v>0</v>
      </c>
      <c r="W13" s="98"/>
      <c r="X13" s="99"/>
      <c r="Z13" s="57"/>
      <c r="AA13" s="100" t="s">
        <v>9</v>
      </c>
      <c r="AB13" s="100"/>
      <c r="AC13" s="100"/>
      <c r="AD13" s="100" t="s">
        <v>10</v>
      </c>
      <c r="AE13" s="100"/>
      <c r="AF13" s="100"/>
      <c r="AG13" s="100" t="s">
        <v>11</v>
      </c>
      <c r="AH13" s="100"/>
      <c r="AI13" s="101"/>
    </row>
    <row r="14" spans="1:35" ht="16.5" customHeight="1" x14ac:dyDescent="0.15">
      <c r="A14" s="78" t="s">
        <v>54</v>
      </c>
      <c r="B14" s="61" t="s">
        <v>51</v>
      </c>
      <c r="C14" s="62"/>
      <c r="D14" s="62"/>
      <c r="E14" s="63"/>
      <c r="F14" s="8">
        <v>5</v>
      </c>
      <c r="G14" s="70">
        <f>IF(V16&gt;F14,F14,V16)</f>
        <v>0</v>
      </c>
      <c r="H14" s="39"/>
      <c r="I14" s="41"/>
      <c r="J14" s="53" t="s">
        <v>4</v>
      </c>
      <c r="K14" s="81">
        <v>70</v>
      </c>
      <c r="L14" s="81"/>
      <c r="M14" s="41"/>
      <c r="N14" s="41"/>
      <c r="O14" s="53" t="s">
        <v>5</v>
      </c>
      <c r="P14" s="81">
        <v>70</v>
      </c>
      <c r="Q14" s="81"/>
      <c r="R14" s="41"/>
      <c r="S14" s="41"/>
      <c r="T14" s="53" t="s">
        <v>6</v>
      </c>
      <c r="U14" s="81">
        <v>70</v>
      </c>
      <c r="V14" s="81"/>
      <c r="W14" s="9"/>
      <c r="X14" s="10"/>
      <c r="Z14" s="102" t="s">
        <v>36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78"/>
      <c r="B15" s="64"/>
      <c r="C15" s="65"/>
      <c r="D15" s="65"/>
      <c r="E15" s="66"/>
      <c r="F15" s="31" t="s">
        <v>19</v>
      </c>
      <c r="G15" s="71"/>
      <c r="H15" s="40"/>
      <c r="I15" s="85" t="s">
        <v>7</v>
      </c>
      <c r="J15" s="85"/>
      <c r="K15" s="85"/>
      <c r="L15" s="85"/>
      <c r="M15" s="85"/>
      <c r="N15" s="85"/>
      <c r="O15" s="90">
        <f>ROUND((ROUNDDOWN(K14,1)+ROUNDDOWN(P14,1)+ROUNDDOWN(U14,1))/3,1)</f>
        <v>70</v>
      </c>
      <c r="P15" s="90"/>
      <c r="Q15" s="90"/>
      <c r="R15" s="1" t="s">
        <v>8</v>
      </c>
      <c r="S15" s="16" t="s">
        <v>18</v>
      </c>
      <c r="T15" s="91"/>
      <c r="U15" s="91"/>
      <c r="V15" s="91"/>
      <c r="W15" s="91"/>
      <c r="X15" s="92"/>
      <c r="Z15" s="103"/>
      <c r="AA15" s="106">
        <f>ROUND((ROUNDDOWN(AA14,1)+ROUNDDOWN(AB14,1)+ROUNDDOWN(AC14,1))/3,1)</f>
        <v>65</v>
      </c>
      <c r="AB15" s="107"/>
      <c r="AC15" s="108"/>
      <c r="AD15" s="96">
        <f>ROUND((AD14+AE14+AF14)/3,1)</f>
        <v>65</v>
      </c>
      <c r="AE15" s="96"/>
      <c r="AF15" s="96"/>
      <c r="AG15" s="96">
        <f>ROUND((AG14+AH14+AI14)/3,1)</f>
        <v>65</v>
      </c>
      <c r="AH15" s="96"/>
      <c r="AI15" s="97"/>
    </row>
    <row r="16" spans="1:35" ht="16.5" customHeight="1" x14ac:dyDescent="0.15">
      <c r="A16" s="78"/>
      <c r="B16" s="67"/>
      <c r="C16" s="68"/>
      <c r="D16" s="68"/>
      <c r="E16" s="69"/>
      <c r="F16" s="8">
        <v>0</v>
      </c>
      <c r="G16" s="71"/>
      <c r="H16" s="37"/>
      <c r="I16" s="93" t="str">
        <f>"（"&amp;FIXED(F14,1)&amp;"×（"&amp;FIXED(O15,1)&amp;"－70）÷10） ="</f>
        <v>（5.0×（70.0－70）÷10） =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8">
        <f>IF(O15&lt;70,0,ROUND(F14*(O15-70)/10,2))</f>
        <v>0</v>
      </c>
      <c r="W16" s="98"/>
      <c r="X16" s="99"/>
      <c r="Z16" s="103"/>
      <c r="AA16" s="104">
        <f>IF(AA15&gt;80,F14,IF(AA15&lt;70,0,ROUND(F14*(AA15-70)/10,1)))</f>
        <v>0</v>
      </c>
      <c r="AB16" s="104"/>
      <c r="AC16" s="104"/>
      <c r="AD16" s="104">
        <f>IF(AD15&gt;80,F14,IF(AD15&lt;70,0,ROUND(F14*(AD15-70)/10,1)))</f>
        <v>0</v>
      </c>
      <c r="AE16" s="104"/>
      <c r="AF16" s="104"/>
      <c r="AG16" s="104">
        <f>IF(AG15&gt;80,F14,IF(AG15&lt;70,0,ROUND(F14*(AG15-70)/10,1)))</f>
        <v>0</v>
      </c>
      <c r="AH16" s="104"/>
      <c r="AI16" s="105"/>
    </row>
    <row r="17" spans="1:35" ht="16.5" customHeight="1" x14ac:dyDescent="0.15">
      <c r="A17" s="78"/>
      <c r="B17" s="61" t="s">
        <v>52</v>
      </c>
      <c r="C17" s="62"/>
      <c r="D17" s="62"/>
      <c r="E17" s="63"/>
      <c r="F17" s="8">
        <v>4</v>
      </c>
      <c r="G17" s="70">
        <f>IF(H17=1,F17,IF(H17=2,F18,F19))</f>
        <v>4</v>
      </c>
      <c r="H17" s="32">
        <v>1</v>
      </c>
      <c r="I17" s="11"/>
      <c r="J17" s="72" t="s">
        <v>27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Z17" s="103" t="s">
        <v>39</v>
      </c>
      <c r="AA17" s="112">
        <v>0</v>
      </c>
      <c r="AB17" s="112"/>
      <c r="AC17" s="112"/>
      <c r="AD17" s="112">
        <v>0</v>
      </c>
      <c r="AE17" s="112"/>
      <c r="AF17" s="112"/>
      <c r="AG17" s="112">
        <v>0</v>
      </c>
      <c r="AH17" s="112"/>
      <c r="AI17" s="124"/>
    </row>
    <row r="18" spans="1:35" ht="16.5" customHeight="1" x14ac:dyDescent="0.15">
      <c r="A18" s="78"/>
      <c r="B18" s="64"/>
      <c r="C18" s="65"/>
      <c r="D18" s="65"/>
      <c r="E18" s="66"/>
      <c r="F18" s="8">
        <v>2</v>
      </c>
      <c r="G18" s="71"/>
      <c r="H18" s="33"/>
      <c r="I18" s="12"/>
      <c r="J18" s="74" t="s">
        <v>28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Z18" s="103"/>
      <c r="AA18" s="112"/>
      <c r="AB18" s="112"/>
      <c r="AC18" s="112"/>
      <c r="AD18" s="112"/>
      <c r="AE18" s="112"/>
      <c r="AF18" s="112"/>
      <c r="AG18" s="112"/>
      <c r="AH18" s="112"/>
      <c r="AI18" s="124"/>
    </row>
    <row r="19" spans="1:35" ht="16.5" customHeight="1" x14ac:dyDescent="0.15">
      <c r="A19" s="78"/>
      <c r="B19" s="67"/>
      <c r="C19" s="68"/>
      <c r="D19" s="68"/>
      <c r="E19" s="69"/>
      <c r="F19" s="8">
        <v>0</v>
      </c>
      <c r="G19" s="71"/>
      <c r="H19" s="34"/>
      <c r="I19" s="13"/>
      <c r="J19" s="76" t="s">
        <v>25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Z19" s="103"/>
      <c r="AA19" s="112"/>
      <c r="AB19" s="112"/>
      <c r="AC19" s="112"/>
      <c r="AD19" s="112"/>
      <c r="AE19" s="112"/>
      <c r="AF19" s="112"/>
      <c r="AG19" s="112"/>
      <c r="AH19" s="112"/>
      <c r="AI19" s="124"/>
    </row>
    <row r="20" spans="1:35" ht="16.5" customHeight="1" x14ac:dyDescent="0.15">
      <c r="A20" s="78"/>
      <c r="B20" s="61" t="s">
        <v>49</v>
      </c>
      <c r="C20" s="62"/>
      <c r="D20" s="62"/>
      <c r="E20" s="63"/>
      <c r="F20" s="8">
        <v>4</v>
      </c>
      <c r="G20" s="70">
        <f>IF(H20=1,F20,IF(H20=2,F21,F22))</f>
        <v>4</v>
      </c>
      <c r="H20" s="38">
        <v>1</v>
      </c>
      <c r="I20" s="19"/>
      <c r="J20" s="118" t="s">
        <v>29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Z20" s="103" t="s">
        <v>37</v>
      </c>
      <c r="AA20" s="112">
        <v>2</v>
      </c>
      <c r="AB20" s="112"/>
      <c r="AC20" s="112"/>
      <c r="AD20" s="112">
        <v>0</v>
      </c>
      <c r="AE20" s="112"/>
      <c r="AF20" s="112"/>
      <c r="AG20" s="112">
        <v>0</v>
      </c>
      <c r="AH20" s="112"/>
      <c r="AI20" s="124"/>
    </row>
    <row r="21" spans="1:35" ht="16.5" customHeight="1" x14ac:dyDescent="0.15">
      <c r="A21" s="78"/>
      <c r="B21" s="64"/>
      <c r="C21" s="65"/>
      <c r="D21" s="65"/>
      <c r="E21" s="66"/>
      <c r="F21" s="8">
        <v>2</v>
      </c>
      <c r="G21" s="71"/>
      <c r="H21" s="36"/>
      <c r="I21" s="19"/>
      <c r="J21" s="134" t="s">
        <v>30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Z21" s="103"/>
      <c r="AA21" s="112"/>
      <c r="AB21" s="112"/>
      <c r="AC21" s="112"/>
      <c r="AD21" s="112"/>
      <c r="AE21" s="112"/>
      <c r="AF21" s="112"/>
      <c r="AG21" s="112"/>
      <c r="AH21" s="112"/>
      <c r="AI21" s="124"/>
    </row>
    <row r="22" spans="1:35" ht="16.5" customHeight="1" x14ac:dyDescent="0.15">
      <c r="A22" s="78"/>
      <c r="B22" s="67"/>
      <c r="C22" s="68"/>
      <c r="D22" s="68"/>
      <c r="E22" s="69"/>
      <c r="F22" s="8">
        <v>0</v>
      </c>
      <c r="G22" s="71"/>
      <c r="H22" s="34"/>
      <c r="I22" s="19"/>
      <c r="J22" s="76" t="s">
        <v>31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Z22" s="103"/>
      <c r="AA22" s="112"/>
      <c r="AB22" s="112"/>
      <c r="AC22" s="112"/>
      <c r="AD22" s="112"/>
      <c r="AE22" s="112"/>
      <c r="AF22" s="112"/>
      <c r="AG22" s="112"/>
      <c r="AH22" s="112"/>
      <c r="AI22" s="124"/>
    </row>
    <row r="23" spans="1:35" ht="16.5" customHeight="1" x14ac:dyDescent="0.15">
      <c r="A23" s="78"/>
      <c r="B23" s="61" t="s">
        <v>64</v>
      </c>
      <c r="C23" s="62"/>
      <c r="D23" s="62"/>
      <c r="E23" s="63"/>
      <c r="F23" s="8">
        <v>2</v>
      </c>
      <c r="G23" s="70">
        <f>IF(H23=1,F23,IF(H23=2,F24,F25))</f>
        <v>2</v>
      </c>
      <c r="H23" s="32">
        <v>1</v>
      </c>
      <c r="I23" s="11"/>
      <c r="J23" s="72" t="s">
        <v>42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Z23" s="103" t="s">
        <v>45</v>
      </c>
      <c r="AA23" s="112">
        <v>2</v>
      </c>
      <c r="AB23" s="112"/>
      <c r="AC23" s="112"/>
      <c r="AD23" s="112">
        <v>0</v>
      </c>
      <c r="AE23" s="112"/>
      <c r="AF23" s="112"/>
      <c r="AG23" s="112">
        <v>0</v>
      </c>
      <c r="AH23" s="112"/>
      <c r="AI23" s="124"/>
    </row>
    <row r="24" spans="1:35" ht="16.5" customHeight="1" x14ac:dyDescent="0.15">
      <c r="A24" s="78"/>
      <c r="B24" s="64"/>
      <c r="C24" s="65"/>
      <c r="D24" s="65"/>
      <c r="E24" s="66"/>
      <c r="F24" s="8">
        <v>1</v>
      </c>
      <c r="G24" s="71"/>
      <c r="H24" s="33"/>
      <c r="I24" s="12"/>
      <c r="J24" s="74" t="s">
        <v>43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Z24" s="103"/>
      <c r="AA24" s="112"/>
      <c r="AB24" s="112"/>
      <c r="AC24" s="112"/>
      <c r="AD24" s="112"/>
      <c r="AE24" s="112"/>
      <c r="AF24" s="112"/>
      <c r="AG24" s="112"/>
      <c r="AH24" s="112"/>
      <c r="AI24" s="124"/>
    </row>
    <row r="25" spans="1:35" ht="16.5" customHeight="1" x14ac:dyDescent="0.15">
      <c r="A25" s="78"/>
      <c r="B25" s="67"/>
      <c r="C25" s="68"/>
      <c r="D25" s="68"/>
      <c r="E25" s="69"/>
      <c r="F25" s="8">
        <v>0</v>
      </c>
      <c r="G25" s="71"/>
      <c r="H25" s="34"/>
      <c r="I25" s="13"/>
      <c r="J25" s="76" t="s">
        <v>44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  <c r="Z25" s="103"/>
      <c r="AA25" s="112"/>
      <c r="AB25" s="112"/>
      <c r="AC25" s="112"/>
      <c r="AD25" s="112"/>
      <c r="AE25" s="112"/>
      <c r="AF25" s="112"/>
      <c r="AG25" s="112"/>
      <c r="AH25" s="112"/>
      <c r="AI25" s="124"/>
    </row>
    <row r="26" spans="1:35" ht="16.5" customHeight="1" x14ac:dyDescent="0.15">
      <c r="A26" s="78"/>
      <c r="B26" s="61" t="s">
        <v>32</v>
      </c>
      <c r="C26" s="62"/>
      <c r="D26" s="62"/>
      <c r="E26" s="63"/>
      <c r="F26" s="8">
        <v>2</v>
      </c>
      <c r="G26" s="113">
        <f>IF(H26=1,F26,IF(H26=2,F27,F28))</f>
        <v>2</v>
      </c>
      <c r="H26" s="32">
        <v>1</v>
      </c>
      <c r="I26" s="11"/>
      <c r="J26" s="116" t="s">
        <v>33</v>
      </c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  <c r="Z26" s="103" t="s">
        <v>38</v>
      </c>
      <c r="AA26" s="112">
        <v>0</v>
      </c>
      <c r="AB26" s="112"/>
      <c r="AC26" s="112"/>
      <c r="AD26" s="112">
        <v>0</v>
      </c>
      <c r="AE26" s="112"/>
      <c r="AF26" s="112"/>
      <c r="AG26" s="112">
        <v>0.5</v>
      </c>
      <c r="AH26" s="112"/>
      <c r="AI26" s="124"/>
    </row>
    <row r="27" spans="1:35" ht="16.5" customHeight="1" x14ac:dyDescent="0.15">
      <c r="A27" s="78"/>
      <c r="B27" s="64"/>
      <c r="C27" s="65"/>
      <c r="D27" s="65"/>
      <c r="E27" s="66"/>
      <c r="F27" s="8">
        <v>1</v>
      </c>
      <c r="G27" s="113"/>
      <c r="H27" s="33"/>
      <c r="I27" s="12"/>
      <c r="J27" s="132" t="s">
        <v>34</v>
      </c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3"/>
      <c r="Z27" s="103"/>
      <c r="AA27" s="112"/>
      <c r="AB27" s="112"/>
      <c r="AC27" s="112"/>
      <c r="AD27" s="112"/>
      <c r="AE27" s="112"/>
      <c r="AF27" s="112"/>
      <c r="AG27" s="112"/>
      <c r="AH27" s="112"/>
      <c r="AI27" s="124"/>
    </row>
    <row r="28" spans="1:35" ht="16.5" customHeight="1" x14ac:dyDescent="0.15">
      <c r="A28" s="78"/>
      <c r="B28" s="67"/>
      <c r="C28" s="68"/>
      <c r="D28" s="68"/>
      <c r="E28" s="69"/>
      <c r="F28" s="8">
        <v>0</v>
      </c>
      <c r="G28" s="113"/>
      <c r="H28" s="34"/>
      <c r="I28" s="13"/>
      <c r="J28" s="76" t="s">
        <v>35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7"/>
      <c r="Z28" s="103"/>
      <c r="AA28" s="112"/>
      <c r="AB28" s="112"/>
      <c r="AC28" s="112"/>
      <c r="AD28" s="112"/>
      <c r="AE28" s="112"/>
      <c r="AF28" s="112"/>
      <c r="AG28" s="112"/>
      <c r="AH28" s="112"/>
      <c r="AI28" s="124"/>
    </row>
    <row r="29" spans="1:35" ht="16.5" customHeight="1" x14ac:dyDescent="0.15">
      <c r="A29" s="78"/>
      <c r="B29" s="61" t="s">
        <v>41</v>
      </c>
      <c r="C29" s="62"/>
      <c r="D29" s="62"/>
      <c r="E29" s="63"/>
      <c r="F29" s="8">
        <v>2</v>
      </c>
      <c r="G29" s="70">
        <f>V31</f>
        <v>2</v>
      </c>
      <c r="H29" s="35"/>
      <c r="I29" s="85"/>
      <c r="J29" s="85"/>
      <c r="K29" s="85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4"/>
      <c r="X29" s="15"/>
      <c r="Z29" s="42" t="s">
        <v>12</v>
      </c>
      <c r="AA29" s="125">
        <v>14</v>
      </c>
      <c r="AB29" s="125"/>
      <c r="AC29" s="43" t="s">
        <v>13</v>
      </c>
      <c r="AD29" s="125">
        <v>14</v>
      </c>
      <c r="AE29" s="125"/>
      <c r="AF29" s="43" t="s">
        <v>13</v>
      </c>
      <c r="AG29" s="125">
        <v>14</v>
      </c>
      <c r="AH29" s="125"/>
      <c r="AI29" s="44" t="s">
        <v>13</v>
      </c>
    </row>
    <row r="30" spans="1:35" ht="16.5" customHeight="1" x14ac:dyDescent="0.15">
      <c r="A30" s="78"/>
      <c r="B30" s="64"/>
      <c r="C30" s="65"/>
      <c r="D30" s="65"/>
      <c r="E30" s="66"/>
      <c r="F30" s="31" t="s">
        <v>19</v>
      </c>
      <c r="G30" s="79"/>
      <c r="H30" s="36"/>
      <c r="I30" s="85" t="s">
        <v>14</v>
      </c>
      <c r="J30" s="85"/>
      <c r="K30" s="85"/>
      <c r="L30" s="85"/>
      <c r="M30" s="85"/>
      <c r="N30" s="127">
        <v>20</v>
      </c>
      <c r="O30" s="127"/>
      <c r="P30" s="1" t="s">
        <v>13</v>
      </c>
      <c r="R30" s="16"/>
      <c r="S30" s="17"/>
      <c r="T30" s="17"/>
      <c r="U30" s="17"/>
      <c r="V30" s="17"/>
      <c r="W30" s="17"/>
      <c r="X30" s="18"/>
      <c r="Z30" s="103" t="s">
        <v>15</v>
      </c>
      <c r="AA30" s="114">
        <f>IF(AA29&gt;20,F29,IF(AA29&lt;10,0,ROUND(F29*(AA29-10)/10,1)))</f>
        <v>0.8</v>
      </c>
      <c r="AB30" s="114"/>
      <c r="AC30" s="114"/>
      <c r="AD30" s="114">
        <f>IF(AD29&gt;20,$F$29,IF(AD29&lt;10,0,ROUND($F$29*(AD29-10)/10,1)))</f>
        <v>0.8</v>
      </c>
      <c r="AE30" s="114"/>
      <c r="AF30" s="114"/>
      <c r="AG30" s="114">
        <f>IF(AG29&gt;20,$F$29,IF(AG29&lt;10,0,ROUND($F$29*(AG29-10)/10,1)))</f>
        <v>0.8</v>
      </c>
      <c r="AH30" s="114"/>
      <c r="AI30" s="130"/>
    </row>
    <row r="31" spans="1:35" ht="16.5" customHeight="1" x14ac:dyDescent="0.15">
      <c r="A31" s="78"/>
      <c r="B31" s="67"/>
      <c r="C31" s="68"/>
      <c r="D31" s="68"/>
      <c r="E31" s="69"/>
      <c r="F31" s="8">
        <v>0</v>
      </c>
      <c r="G31" s="80"/>
      <c r="H31" s="37"/>
      <c r="I31" s="128" t="str">
        <f>IF(N30&lt;=10,"10単位以下　＝",IF(N30&gt;=20,"20単位以上　＝","（"&amp;FIXED(F29,1)&amp;"×（"&amp;FIXED(N30,1)&amp;"－10）÷10）） ="))</f>
        <v>20単位以上　＝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98">
        <f>IF(N30&gt;20,F29,IF(N30&lt;10,0,ROUND(F29*(N30-10)/10,1)))</f>
        <v>2</v>
      </c>
      <c r="W31" s="98"/>
      <c r="X31" s="99"/>
      <c r="Z31" s="129"/>
      <c r="AA31" s="115">
        <f>IF(S30&gt;50,K29,IF(S30&lt;25,0,ROUND(K29*(S30-25)/25,1)))</f>
        <v>0</v>
      </c>
      <c r="AB31" s="115"/>
      <c r="AC31" s="115"/>
      <c r="AD31" s="115">
        <f>IF(V30&gt;50,N29,IF(V30&lt;25,0,ROUND(N29*(V30-25)/25,1)))</f>
        <v>0</v>
      </c>
      <c r="AE31" s="115"/>
      <c r="AF31" s="115"/>
      <c r="AG31" s="115">
        <f>IF(Y30&gt;50,Q29,IF(Y30&lt;25,0,ROUND(Q29*(Y30-25)/25,1)))</f>
        <v>0</v>
      </c>
      <c r="AH31" s="115"/>
      <c r="AI31" s="131"/>
    </row>
    <row r="32" spans="1:35" ht="18" customHeight="1" x14ac:dyDescent="0.15">
      <c r="A32" s="109" t="s">
        <v>24</v>
      </c>
      <c r="B32" s="110"/>
      <c r="C32" s="110"/>
      <c r="D32" s="110"/>
      <c r="E32" s="111"/>
      <c r="F32" s="8">
        <f>F8+F11+F14+F17+F20+F23+F26+F29</f>
        <v>27</v>
      </c>
      <c r="G32" s="48">
        <f>SUM(G8:G31)</f>
        <v>14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120">
        <f>AA16+AA17+AA20+AA23+AA26+AA30</f>
        <v>4.8</v>
      </c>
      <c r="AB32" s="121"/>
      <c r="AC32" s="122"/>
      <c r="AD32" s="120">
        <f t="shared" ref="AD32" si="0">AD16+AD17+AD20+AD23+AD26+AD30</f>
        <v>0.8</v>
      </c>
      <c r="AE32" s="121"/>
      <c r="AF32" s="122"/>
      <c r="AG32" s="120">
        <f t="shared" ref="AG32" si="1">AG16+AG17+AG20+AG23+AG26+AG30</f>
        <v>1.3</v>
      </c>
      <c r="AH32" s="121"/>
      <c r="AI32" s="123"/>
    </row>
    <row r="33" spans="2:35" x14ac:dyDescent="0.1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 x14ac:dyDescent="0.15">
      <c r="Z34" s="2" t="s">
        <v>20</v>
      </c>
      <c r="AF34" s="2"/>
      <c r="AG34" s="2"/>
      <c r="AH34" s="2"/>
      <c r="AI34" s="2"/>
    </row>
    <row r="36" spans="2:35" x14ac:dyDescent="0.15">
      <c r="B36" s="46"/>
      <c r="C36" s="59"/>
      <c r="D36" s="59"/>
      <c r="E36" s="47"/>
    </row>
    <row r="37" spans="2:35" x14ac:dyDescent="0.15">
      <c r="B37" s="46"/>
      <c r="C37" s="59"/>
      <c r="D37" s="59"/>
      <c r="E37" s="47"/>
    </row>
    <row r="38" spans="2:35" x14ac:dyDescent="0.15">
      <c r="B38" s="46"/>
      <c r="C38" s="59"/>
      <c r="D38" s="59"/>
      <c r="E38" s="47"/>
    </row>
    <row r="39" spans="2:35" x14ac:dyDescent="0.15">
      <c r="B39" s="46"/>
      <c r="C39" s="59"/>
      <c r="D39" s="59"/>
      <c r="E39" s="47"/>
    </row>
    <row r="40" spans="2:35" x14ac:dyDescent="0.15">
      <c r="B40" s="46"/>
      <c r="C40" s="60"/>
      <c r="D40" s="59"/>
      <c r="E40" s="47"/>
    </row>
    <row r="41" spans="2:35" x14ac:dyDescent="0.15">
      <c r="B41" s="46"/>
      <c r="C41" s="59"/>
      <c r="D41" s="59"/>
      <c r="E41" s="47"/>
    </row>
    <row r="42" spans="2:35" x14ac:dyDescent="0.15">
      <c r="B42" s="46"/>
      <c r="C42" s="60"/>
      <c r="D42" s="59"/>
      <c r="E42" s="47"/>
    </row>
    <row r="43" spans="2:35" x14ac:dyDescent="0.15">
      <c r="B43" s="46"/>
      <c r="C43" s="59"/>
      <c r="D43" s="59"/>
      <c r="E43" s="47"/>
    </row>
    <row r="44" spans="2:35" x14ac:dyDescent="0.15">
      <c r="B44" s="46"/>
      <c r="C44" s="59"/>
      <c r="D44" s="59"/>
      <c r="E44" s="47"/>
    </row>
    <row r="45" spans="2:35" x14ac:dyDescent="0.15">
      <c r="B45" s="46"/>
      <c r="C45" s="59"/>
      <c r="D45" s="59"/>
      <c r="E45" s="47"/>
    </row>
    <row r="46" spans="2:35" x14ac:dyDescent="0.15">
      <c r="B46" s="46"/>
      <c r="C46" s="59"/>
      <c r="D46" s="59"/>
      <c r="E46" s="47"/>
    </row>
    <row r="47" spans="2:35" x14ac:dyDescent="0.15">
      <c r="B47" s="46"/>
      <c r="C47" s="59"/>
      <c r="D47" s="60"/>
      <c r="E47" s="46"/>
    </row>
    <row r="48" spans="2:35" x14ac:dyDescent="0.15">
      <c r="B48" s="46"/>
      <c r="C48" s="60"/>
      <c r="D48" s="60"/>
      <c r="E48" s="46"/>
    </row>
    <row r="49" spans="2:5" x14ac:dyDescent="0.15">
      <c r="B49" s="46"/>
      <c r="C49" s="59"/>
      <c r="D49" s="59"/>
      <c r="E49" s="47"/>
    </row>
    <row r="50" spans="2:5" x14ac:dyDescent="0.15">
      <c r="B50" s="46"/>
      <c r="C50" s="59"/>
      <c r="D50" s="59"/>
      <c r="E50" s="47"/>
    </row>
    <row r="51" spans="2:5" x14ac:dyDescent="0.15">
      <c r="B51" s="46"/>
      <c r="C51" s="59"/>
      <c r="D51" s="60"/>
      <c r="E51" s="46"/>
    </row>
    <row r="52" spans="2:5" x14ac:dyDescent="0.15">
      <c r="C52" s="2"/>
      <c r="D52" s="2"/>
    </row>
    <row r="53" spans="2:5" x14ac:dyDescent="0.15">
      <c r="C53" s="2"/>
      <c r="D53" s="2"/>
    </row>
    <row r="54" spans="2:5" x14ac:dyDescent="0.15">
      <c r="C54" s="2"/>
      <c r="D54" s="2"/>
    </row>
    <row r="55" spans="2:5" x14ac:dyDescent="0.15">
      <c r="C55" s="2"/>
      <c r="D55" s="2"/>
    </row>
    <row r="56" spans="2:5" x14ac:dyDescent="0.15">
      <c r="C56" s="2"/>
      <c r="D56" s="2"/>
    </row>
    <row r="57" spans="2:5" x14ac:dyDescent="0.15">
      <c r="C57" s="2"/>
      <c r="D57" s="2"/>
    </row>
    <row r="58" spans="2:5" x14ac:dyDescent="0.15">
      <c r="C58" s="2"/>
      <c r="D58" s="2"/>
    </row>
  </sheetData>
  <sheetProtection formatCells="0" formatColumns="0" formatRows="0" insertColumns="0" insertRows="0" insertHyperlinks="0" deleteColumns="0" deleteRows="0" sort="0" autoFilter="0" pivotTables="0"/>
  <mergeCells count="96">
    <mergeCell ref="Z30:Z31"/>
    <mergeCell ref="AA29:AB29"/>
    <mergeCell ref="AD30:AF31"/>
    <mergeCell ref="AG30:AI31"/>
    <mergeCell ref="J18:X18"/>
    <mergeCell ref="AA23:AC25"/>
    <mergeCell ref="AD23:AF25"/>
    <mergeCell ref="AG23:AI25"/>
    <mergeCell ref="J27:X27"/>
    <mergeCell ref="J19:X19"/>
    <mergeCell ref="J28:X28"/>
    <mergeCell ref="J21:X21"/>
    <mergeCell ref="AA17:AC19"/>
    <mergeCell ref="Z23:Z25"/>
    <mergeCell ref="Z17:Z19"/>
    <mergeCell ref="AG20:AI22"/>
    <mergeCell ref="AD20:AF22"/>
    <mergeCell ref="Z26:Z28"/>
    <mergeCell ref="AA26:AC28"/>
    <mergeCell ref="AD17:AF19"/>
    <mergeCell ref="AG17:AI19"/>
    <mergeCell ref="B29:E31"/>
    <mergeCell ref="I29:K29"/>
    <mergeCell ref="L29:V29"/>
    <mergeCell ref="I30:M30"/>
    <mergeCell ref="N30:O30"/>
    <mergeCell ref="I31:U31"/>
    <mergeCell ref="V31:X31"/>
    <mergeCell ref="AD32:AF32"/>
    <mergeCell ref="AG32:AI32"/>
    <mergeCell ref="AA32:AC32"/>
    <mergeCell ref="AD26:AF28"/>
    <mergeCell ref="AG26:AI28"/>
    <mergeCell ref="AD29:AE29"/>
    <mergeCell ref="AG29:AH29"/>
    <mergeCell ref="A32:E32"/>
    <mergeCell ref="AA20:AC22"/>
    <mergeCell ref="G26:G28"/>
    <mergeCell ref="AA30:AC31"/>
    <mergeCell ref="I13:U13"/>
    <mergeCell ref="B20:E22"/>
    <mergeCell ref="Z20:Z22"/>
    <mergeCell ref="AA13:AC13"/>
    <mergeCell ref="B26:E28"/>
    <mergeCell ref="J26:X26"/>
    <mergeCell ref="G20:G22"/>
    <mergeCell ref="G14:G16"/>
    <mergeCell ref="G17:G19"/>
    <mergeCell ref="J20:X20"/>
    <mergeCell ref="B17:E19"/>
    <mergeCell ref="J17:X17"/>
    <mergeCell ref="K2:X4"/>
    <mergeCell ref="I5:X5"/>
    <mergeCell ref="T12:X12"/>
    <mergeCell ref="AD15:AF15"/>
    <mergeCell ref="AG15:AI15"/>
    <mergeCell ref="V13:X13"/>
    <mergeCell ref="AD13:AF13"/>
    <mergeCell ref="AG13:AI13"/>
    <mergeCell ref="Z14:Z16"/>
    <mergeCell ref="AG16:AI16"/>
    <mergeCell ref="AA15:AC15"/>
    <mergeCell ref="V16:X16"/>
    <mergeCell ref="AD16:AF16"/>
    <mergeCell ref="AA16:AC16"/>
    <mergeCell ref="B7:E7"/>
    <mergeCell ref="H7:X7"/>
    <mergeCell ref="O15:Q15"/>
    <mergeCell ref="T15:X15"/>
    <mergeCell ref="I16:U16"/>
    <mergeCell ref="B8:E10"/>
    <mergeCell ref="P11:Q11"/>
    <mergeCell ref="U11:V11"/>
    <mergeCell ref="I12:N12"/>
    <mergeCell ref="O12:Q12"/>
    <mergeCell ref="A14:A31"/>
    <mergeCell ref="G11:G13"/>
    <mergeCell ref="J22:X22"/>
    <mergeCell ref="P14:Q14"/>
    <mergeCell ref="U14:V14"/>
    <mergeCell ref="B14:E16"/>
    <mergeCell ref="K14:L14"/>
    <mergeCell ref="A8:A13"/>
    <mergeCell ref="G8:G10"/>
    <mergeCell ref="J8:X8"/>
    <mergeCell ref="J9:X9"/>
    <mergeCell ref="I15:N15"/>
    <mergeCell ref="B11:E13"/>
    <mergeCell ref="J10:X10"/>
    <mergeCell ref="K11:L11"/>
    <mergeCell ref="G29:G31"/>
    <mergeCell ref="B23:E25"/>
    <mergeCell ref="G23:G25"/>
    <mergeCell ref="J23:X23"/>
    <mergeCell ref="J24:X24"/>
    <mergeCell ref="J25:X25"/>
  </mergeCells>
  <phoneticPr fontId="2"/>
  <conditionalFormatting sqref="AA17 AD17 AG17 AA20 AD20 AG20">
    <cfRule type="expression" dxfId="33" priority="3" stopIfTrue="1">
      <formula>#REF!&lt;#REF!</formula>
    </cfRule>
  </conditionalFormatting>
  <conditionalFormatting sqref="AA23 AD23 AG23">
    <cfRule type="expression" dxfId="32" priority="1" stopIfTrue="1">
      <formula>#REF!&lt;#REF!</formula>
    </cfRule>
  </conditionalFormatting>
  <conditionalFormatting sqref="AA26 AD26 AG26">
    <cfRule type="expression" dxfId="31" priority="5" stopIfTrue="1">
      <formula>#REF!&lt;#REF!</formula>
    </cfRule>
  </conditionalFormatting>
  <conditionalFormatting sqref="AA29:AA30 AD30 AG30">
    <cfRule type="expression" dxfId="30" priority="2" stopIfTrue="1">
      <formula>#REF!&lt;#REF!</formula>
    </cfRule>
  </conditionalFormatting>
  <conditionalFormatting sqref="AA32 AD32 AG32">
    <cfRule type="expression" dxfId="29" priority="14" stopIfTrue="1">
      <formula>#REF!&lt;#REF!</formula>
    </cfRule>
  </conditionalFormatting>
  <conditionalFormatting sqref="AA13:AI13">
    <cfRule type="expression" dxfId="28" priority="31" stopIfTrue="1">
      <formula>#REF!&lt;$Y$32</formula>
    </cfRule>
  </conditionalFormatting>
  <conditionalFormatting sqref="AA14:AI14 AA16 AD16 AG16">
    <cfRule type="expression" dxfId="27" priority="6" stopIfTrue="1">
      <formula>#REF!&lt;#REF!</formula>
    </cfRule>
  </conditionalFormatting>
  <conditionalFormatting sqref="AC29:AI29">
    <cfRule type="expression" dxfId="26" priority="4" stopIfTrue="1">
      <formula>#REF!&lt;#REF!</formula>
    </cfRule>
  </conditionalFormatting>
  <dataValidations xWindow="620" yWindow="476" count="5">
    <dataValidation type="custom" allowBlank="1" showInputMessage="1" showErrorMessage="1" prompt="少数第１位まで入力_x000a_成績点がない場合「65」を入力" sqref="AA14:AI14 U11:V11 P11:Q11 K11:L11 U14:V14 P14:Q14 K14:L14" xr:uid="{00000000-0002-0000-0000-000000000000}">
      <formula1>K11-ROUNDDOWN(K11,1)=0</formula1>
    </dataValidation>
    <dataValidation type="custom" allowBlank="1" showInputMessage="1" showErrorMessage="1" prompt="少数第１位まで入力" sqref="N30:O30" xr:uid="{00000000-0002-0000-0000-000001000000}">
      <formula1>N30-ROUNDDOWN(N30,1)=0</formula1>
    </dataValidation>
    <dataValidation type="list" allowBlank="1" showInputMessage="1" showErrorMessage="1" sqref="AA17:AI25" xr:uid="{00000000-0002-0000-0000-000002000000}">
      <formula1>"２,１,０"</formula1>
    </dataValidation>
    <dataValidation type="list" allowBlank="1" showInputMessage="1" showErrorMessage="1" sqref="AA26:AI28" xr:uid="{00000000-0002-0000-0000-000003000000}">
      <formula1>"１,０．５,０"</formula1>
    </dataValidation>
    <dataValidation type="custom" allowBlank="1" showInputMessage="1" showErrorMessage="1" sqref="AA29:AB29 AD29:AE29 AG29:AH29" xr:uid="{00000000-0002-0000-0000-000004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&amp;L&amp;"ＭＳ ゴシック,標準"&amp;10運用別紙６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Group Box 68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" name="Option Button 10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Option Button 110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Option Button 11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Group Box 1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" name="Group Box 116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Option Button 120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Option Button 121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Option Button 12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Group Box 123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7" name="Option Button 14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8" name="Option Button 15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9" name="Option Button 151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0" name="Option Button 15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1" name="Option Button 15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2" name="Option Button 15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53"/>
  <sheetViews>
    <sheetView showGridLines="0" view="pageBreakPreview" zoomScaleNormal="100" zoomScaleSheetLayoutView="100" workbookViewId="0">
      <selection activeCell="B8" sqref="B8:E10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55</v>
      </c>
      <c r="B2" s="27"/>
      <c r="C2" s="27"/>
      <c r="D2" s="27"/>
      <c r="E2" s="27"/>
      <c r="K2" s="94" t="s">
        <v>23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35" ht="18.75" customHeight="1" x14ac:dyDescent="0.15">
      <c r="A4" s="24"/>
      <c r="B4" s="24"/>
      <c r="C4" s="24"/>
      <c r="J4" s="52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35" ht="18.75" customHeight="1" x14ac:dyDescent="0.15">
      <c r="B6" s="58" t="s">
        <v>56</v>
      </c>
    </row>
    <row r="7" spans="1:35" s="6" customFormat="1" ht="37.5" customHeight="1" x14ac:dyDescent="0.15">
      <c r="A7" s="4" t="s">
        <v>0</v>
      </c>
      <c r="B7" s="86" t="s">
        <v>1</v>
      </c>
      <c r="C7" s="86"/>
      <c r="D7" s="86"/>
      <c r="E7" s="86"/>
      <c r="F7" s="5" t="s">
        <v>2</v>
      </c>
      <c r="G7" s="49" t="s">
        <v>22</v>
      </c>
      <c r="H7" s="87" t="s">
        <v>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Z7" s="7"/>
      <c r="AA7" s="7"/>
      <c r="AB7" s="7"/>
      <c r="AC7" s="7"/>
      <c r="AD7" s="7"/>
      <c r="AE7" s="7"/>
    </row>
    <row r="8" spans="1:35" ht="16.5" customHeight="1" x14ac:dyDescent="0.15">
      <c r="A8" s="82" t="s">
        <v>53</v>
      </c>
      <c r="B8" s="61" t="s">
        <v>50</v>
      </c>
      <c r="C8" s="62"/>
      <c r="D8" s="62"/>
      <c r="E8" s="63"/>
      <c r="F8" s="8">
        <v>4</v>
      </c>
      <c r="G8" s="70">
        <f>IF(H8=1,F8,IF(H8=2,F9,F10))</f>
        <v>2.5</v>
      </c>
      <c r="H8" s="32">
        <v>2</v>
      </c>
      <c r="I8" s="11"/>
      <c r="J8" s="72" t="s">
        <v>57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</row>
    <row r="9" spans="1:35" ht="16.5" customHeight="1" x14ac:dyDescent="0.15">
      <c r="A9" s="83"/>
      <c r="B9" s="64"/>
      <c r="C9" s="65"/>
      <c r="D9" s="65"/>
      <c r="E9" s="66"/>
      <c r="F9" s="8">
        <v>2.5</v>
      </c>
      <c r="G9" s="71"/>
      <c r="H9" s="33"/>
      <c r="I9" s="12"/>
      <c r="J9" s="74" t="s">
        <v>58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</row>
    <row r="10" spans="1:35" ht="16.5" customHeight="1" x14ac:dyDescent="0.15">
      <c r="A10" s="83"/>
      <c r="B10" s="67"/>
      <c r="C10" s="68"/>
      <c r="D10" s="68"/>
      <c r="E10" s="69"/>
      <c r="F10" s="8">
        <v>0</v>
      </c>
      <c r="G10" s="71"/>
      <c r="H10" s="34"/>
      <c r="I10" s="13"/>
      <c r="J10" s="76" t="s">
        <v>25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</row>
    <row r="11" spans="1:35" ht="16.5" customHeight="1" x14ac:dyDescent="0.15">
      <c r="A11" s="83"/>
      <c r="B11" s="61" t="s">
        <v>48</v>
      </c>
      <c r="C11" s="62"/>
      <c r="D11" s="62"/>
      <c r="E11" s="63"/>
      <c r="F11" s="8">
        <v>4</v>
      </c>
      <c r="G11" s="70">
        <f>IF(V13&gt;F11,F11,V13)</f>
        <v>0</v>
      </c>
      <c r="H11" s="39"/>
      <c r="I11" s="41"/>
      <c r="J11" s="53" t="s">
        <v>4</v>
      </c>
      <c r="K11" s="81">
        <v>65</v>
      </c>
      <c r="L11" s="81"/>
      <c r="M11" s="41"/>
      <c r="N11" s="41"/>
      <c r="O11" s="53" t="s">
        <v>5</v>
      </c>
      <c r="P11" s="81">
        <v>65</v>
      </c>
      <c r="Q11" s="81"/>
      <c r="R11" s="41"/>
      <c r="S11" s="41"/>
      <c r="T11" s="53" t="s">
        <v>6</v>
      </c>
      <c r="U11" s="81">
        <v>65</v>
      </c>
      <c r="V11" s="81"/>
      <c r="W11" s="9"/>
      <c r="X11" s="10"/>
    </row>
    <row r="12" spans="1:35" ht="16.5" customHeight="1" x14ac:dyDescent="0.15">
      <c r="A12" s="83"/>
      <c r="B12" s="64"/>
      <c r="C12" s="65"/>
      <c r="D12" s="65"/>
      <c r="E12" s="66"/>
      <c r="F12" s="31" t="s">
        <v>19</v>
      </c>
      <c r="G12" s="79"/>
      <c r="H12" s="40"/>
      <c r="I12" s="85" t="s">
        <v>7</v>
      </c>
      <c r="J12" s="85"/>
      <c r="K12" s="85"/>
      <c r="L12" s="85"/>
      <c r="M12" s="85"/>
      <c r="N12" s="85"/>
      <c r="O12" s="90">
        <f>ROUND((ROUNDDOWN(K11,1)+ROUNDDOWN(P11,1)+ROUNDDOWN(U11,1))/3,1)</f>
        <v>65</v>
      </c>
      <c r="P12" s="90"/>
      <c r="Q12" s="90"/>
      <c r="R12" s="1" t="s">
        <v>8</v>
      </c>
      <c r="S12" s="16" t="s">
        <v>18</v>
      </c>
      <c r="T12" s="91"/>
      <c r="U12" s="91"/>
      <c r="V12" s="91"/>
      <c r="W12" s="91"/>
      <c r="X12" s="92"/>
      <c r="Z12" s="2" t="s">
        <v>40</v>
      </c>
      <c r="AF12" s="2"/>
      <c r="AG12" s="2"/>
      <c r="AH12" s="2"/>
      <c r="AI12" s="2"/>
    </row>
    <row r="13" spans="1:35" ht="16.5" customHeight="1" x14ac:dyDescent="0.15">
      <c r="A13" s="84"/>
      <c r="B13" s="67"/>
      <c r="C13" s="68"/>
      <c r="D13" s="68"/>
      <c r="E13" s="69"/>
      <c r="F13" s="8">
        <v>0</v>
      </c>
      <c r="G13" s="80"/>
      <c r="H13" s="37"/>
      <c r="I13" s="93" t="str">
        <f>"（"&amp;FIXED(F11,1)&amp;"×（"&amp;FIXED(O12,1)&amp;"－70）÷10） ="</f>
        <v>（4.0×（65.0－70）÷10） =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8">
        <f>IF(O12&lt;70,0,ROUND(F11*(O12-70)/10,2))</f>
        <v>0</v>
      </c>
      <c r="W13" s="98"/>
      <c r="X13" s="99"/>
      <c r="Z13" s="57"/>
      <c r="AA13" s="100" t="s">
        <v>9</v>
      </c>
      <c r="AB13" s="100"/>
      <c r="AC13" s="100"/>
      <c r="AD13" s="100" t="s">
        <v>10</v>
      </c>
      <c r="AE13" s="100"/>
      <c r="AF13" s="100"/>
      <c r="AG13" s="100" t="s">
        <v>11</v>
      </c>
      <c r="AH13" s="100"/>
      <c r="AI13" s="101"/>
    </row>
    <row r="14" spans="1:35" ht="16.5" customHeight="1" x14ac:dyDescent="0.15">
      <c r="A14" s="78" t="s">
        <v>54</v>
      </c>
      <c r="B14" s="61" t="s">
        <v>51</v>
      </c>
      <c r="C14" s="62"/>
      <c r="D14" s="62"/>
      <c r="E14" s="63"/>
      <c r="F14" s="8">
        <v>5</v>
      </c>
      <c r="G14" s="70">
        <f>IF(V16&gt;F14,F14,V16)</f>
        <v>0</v>
      </c>
      <c r="H14" s="39"/>
      <c r="I14" s="41"/>
      <c r="J14" s="53" t="s">
        <v>4</v>
      </c>
      <c r="K14" s="81">
        <v>65</v>
      </c>
      <c r="L14" s="81"/>
      <c r="M14" s="41"/>
      <c r="N14" s="41"/>
      <c r="O14" s="53" t="s">
        <v>5</v>
      </c>
      <c r="P14" s="81">
        <v>65</v>
      </c>
      <c r="Q14" s="81"/>
      <c r="R14" s="41"/>
      <c r="S14" s="41"/>
      <c r="T14" s="53" t="s">
        <v>6</v>
      </c>
      <c r="U14" s="81">
        <v>65</v>
      </c>
      <c r="V14" s="81"/>
      <c r="W14" s="9"/>
      <c r="X14" s="10"/>
      <c r="Z14" s="102" t="s">
        <v>36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78"/>
      <c r="B15" s="64"/>
      <c r="C15" s="65"/>
      <c r="D15" s="65"/>
      <c r="E15" s="66"/>
      <c r="F15" s="31" t="s">
        <v>19</v>
      </c>
      <c r="G15" s="71"/>
      <c r="H15" s="40"/>
      <c r="I15" s="85" t="s">
        <v>7</v>
      </c>
      <c r="J15" s="85"/>
      <c r="K15" s="85"/>
      <c r="L15" s="85"/>
      <c r="M15" s="85"/>
      <c r="N15" s="85"/>
      <c r="O15" s="90">
        <f>ROUND((ROUNDDOWN(K14,1)+ROUNDDOWN(P14,1)+ROUNDDOWN(U14,1))/3,1)</f>
        <v>65</v>
      </c>
      <c r="P15" s="90"/>
      <c r="Q15" s="90"/>
      <c r="R15" s="1" t="s">
        <v>8</v>
      </c>
      <c r="S15" s="16" t="s">
        <v>18</v>
      </c>
      <c r="T15" s="91"/>
      <c r="U15" s="91"/>
      <c r="V15" s="91"/>
      <c r="W15" s="91"/>
      <c r="X15" s="92"/>
      <c r="Z15" s="103"/>
      <c r="AA15" s="106">
        <f>ROUND((ROUNDDOWN(AA14,1)+ROUNDDOWN(AB14,1)+ROUNDDOWN(AC14,1))/3,1)</f>
        <v>65</v>
      </c>
      <c r="AB15" s="107"/>
      <c r="AC15" s="108"/>
      <c r="AD15" s="96">
        <f>ROUND((AD14+AE14+AF14)/3,1)</f>
        <v>65</v>
      </c>
      <c r="AE15" s="96"/>
      <c r="AF15" s="96"/>
      <c r="AG15" s="96">
        <f>ROUND((AG14+AH14+AI14)/3,1)</f>
        <v>65</v>
      </c>
      <c r="AH15" s="96"/>
      <c r="AI15" s="97"/>
    </row>
    <row r="16" spans="1:35" ht="16.5" customHeight="1" x14ac:dyDescent="0.15">
      <c r="A16" s="78"/>
      <c r="B16" s="67"/>
      <c r="C16" s="68"/>
      <c r="D16" s="68"/>
      <c r="E16" s="69"/>
      <c r="F16" s="8">
        <v>0</v>
      </c>
      <c r="G16" s="71"/>
      <c r="H16" s="37"/>
      <c r="I16" s="93" t="str">
        <f>"（"&amp;FIXED(F14,1)&amp;"×（"&amp;FIXED(O15,1)&amp;"－70）÷10） ="</f>
        <v>（5.0×（65.0－70）÷10） =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8">
        <f>IF(O15&lt;70,0,ROUND(F14*(O15-70)/10,2))</f>
        <v>0</v>
      </c>
      <c r="W16" s="98"/>
      <c r="X16" s="99"/>
      <c r="Z16" s="103"/>
      <c r="AA16" s="104">
        <f>IF(AA15&gt;80,F14,IF(AA15&lt;70,0,ROUND(F14*(AA15-70)/10,1)))</f>
        <v>0</v>
      </c>
      <c r="AB16" s="104"/>
      <c r="AC16" s="104"/>
      <c r="AD16" s="104">
        <f>IF(AD15&gt;80,F14,IF(AD15&lt;70,0,ROUND(F14*(AD15-70)/10,1)))</f>
        <v>0</v>
      </c>
      <c r="AE16" s="104"/>
      <c r="AF16" s="104"/>
      <c r="AG16" s="104">
        <f>IF(AG15&gt;80,F14,IF(AG15&lt;70,0,ROUND(F14*(AG15-70)/10,1)))</f>
        <v>0</v>
      </c>
      <c r="AH16" s="104"/>
      <c r="AI16" s="105"/>
    </row>
    <row r="17" spans="1:35" ht="16.5" customHeight="1" x14ac:dyDescent="0.15">
      <c r="A17" s="78"/>
      <c r="B17" s="61" t="s">
        <v>52</v>
      </c>
      <c r="C17" s="62"/>
      <c r="D17" s="62"/>
      <c r="E17" s="63"/>
      <c r="F17" s="8">
        <v>4</v>
      </c>
      <c r="G17" s="70">
        <f>IF(H17=1,F17,IF(H17=2,F18,F19))</f>
        <v>0</v>
      </c>
      <c r="H17" s="32">
        <v>3</v>
      </c>
      <c r="I17" s="11"/>
      <c r="J17" s="72" t="s">
        <v>27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Z17" s="103" t="s">
        <v>39</v>
      </c>
      <c r="AA17" s="112">
        <v>0</v>
      </c>
      <c r="AB17" s="112"/>
      <c r="AC17" s="112"/>
      <c r="AD17" s="112">
        <v>0</v>
      </c>
      <c r="AE17" s="112"/>
      <c r="AF17" s="112"/>
      <c r="AG17" s="112">
        <v>0</v>
      </c>
      <c r="AH17" s="112"/>
      <c r="AI17" s="124"/>
    </row>
    <row r="18" spans="1:35" ht="16.5" customHeight="1" x14ac:dyDescent="0.15">
      <c r="A18" s="78"/>
      <c r="B18" s="64"/>
      <c r="C18" s="65"/>
      <c r="D18" s="65"/>
      <c r="E18" s="66"/>
      <c r="F18" s="8">
        <v>2</v>
      </c>
      <c r="G18" s="71"/>
      <c r="H18" s="33"/>
      <c r="I18" s="12"/>
      <c r="J18" s="74" t="s">
        <v>28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Z18" s="103"/>
      <c r="AA18" s="112"/>
      <c r="AB18" s="112"/>
      <c r="AC18" s="112"/>
      <c r="AD18" s="112"/>
      <c r="AE18" s="112"/>
      <c r="AF18" s="112"/>
      <c r="AG18" s="112"/>
      <c r="AH18" s="112"/>
      <c r="AI18" s="124"/>
    </row>
    <row r="19" spans="1:35" ht="16.5" customHeight="1" x14ac:dyDescent="0.15">
      <c r="A19" s="78"/>
      <c r="B19" s="67"/>
      <c r="C19" s="68"/>
      <c r="D19" s="68"/>
      <c r="E19" s="69"/>
      <c r="F19" s="8">
        <v>0</v>
      </c>
      <c r="G19" s="71"/>
      <c r="H19" s="34"/>
      <c r="I19" s="13"/>
      <c r="J19" s="76" t="s">
        <v>25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Z19" s="103"/>
      <c r="AA19" s="112"/>
      <c r="AB19" s="112"/>
      <c r="AC19" s="112"/>
      <c r="AD19" s="112"/>
      <c r="AE19" s="112"/>
      <c r="AF19" s="112"/>
      <c r="AG19" s="112"/>
      <c r="AH19" s="112"/>
      <c r="AI19" s="124"/>
    </row>
    <row r="20" spans="1:35" ht="16.5" customHeight="1" x14ac:dyDescent="0.15">
      <c r="A20" s="78"/>
      <c r="B20" s="61" t="s">
        <v>49</v>
      </c>
      <c r="C20" s="62"/>
      <c r="D20" s="62"/>
      <c r="E20" s="63"/>
      <c r="F20" s="8">
        <v>4</v>
      </c>
      <c r="G20" s="70">
        <f>IF(H20=1,F20,IF(H20=2,F21,F22))</f>
        <v>0</v>
      </c>
      <c r="H20" s="38">
        <v>3</v>
      </c>
      <c r="I20" s="19"/>
      <c r="J20" s="118" t="s">
        <v>29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Z20" s="103" t="s">
        <v>37</v>
      </c>
      <c r="AA20" s="112">
        <v>0</v>
      </c>
      <c r="AB20" s="112"/>
      <c r="AC20" s="112"/>
      <c r="AD20" s="112">
        <v>0</v>
      </c>
      <c r="AE20" s="112"/>
      <c r="AF20" s="112"/>
      <c r="AG20" s="112">
        <v>0</v>
      </c>
      <c r="AH20" s="112"/>
      <c r="AI20" s="124"/>
    </row>
    <row r="21" spans="1:35" ht="16.5" customHeight="1" x14ac:dyDescent="0.15">
      <c r="A21" s="78"/>
      <c r="B21" s="64"/>
      <c r="C21" s="65"/>
      <c r="D21" s="65"/>
      <c r="E21" s="66"/>
      <c r="F21" s="8">
        <v>2</v>
      </c>
      <c r="G21" s="71"/>
      <c r="H21" s="36"/>
      <c r="I21" s="19"/>
      <c r="J21" s="134" t="s">
        <v>30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Z21" s="103"/>
      <c r="AA21" s="112"/>
      <c r="AB21" s="112"/>
      <c r="AC21" s="112"/>
      <c r="AD21" s="112"/>
      <c r="AE21" s="112"/>
      <c r="AF21" s="112"/>
      <c r="AG21" s="112"/>
      <c r="AH21" s="112"/>
      <c r="AI21" s="124"/>
    </row>
    <row r="22" spans="1:35" ht="16.5" customHeight="1" x14ac:dyDescent="0.15">
      <c r="A22" s="78"/>
      <c r="B22" s="67"/>
      <c r="C22" s="68"/>
      <c r="D22" s="68"/>
      <c r="E22" s="69"/>
      <c r="F22" s="8">
        <v>0</v>
      </c>
      <c r="G22" s="71"/>
      <c r="H22" s="34"/>
      <c r="I22" s="19"/>
      <c r="J22" s="76" t="s">
        <v>31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Z22" s="103"/>
      <c r="AA22" s="112"/>
      <c r="AB22" s="112"/>
      <c r="AC22" s="112"/>
      <c r="AD22" s="112"/>
      <c r="AE22" s="112"/>
      <c r="AF22" s="112"/>
      <c r="AG22" s="112"/>
      <c r="AH22" s="112"/>
      <c r="AI22" s="124"/>
    </row>
    <row r="23" spans="1:35" ht="16.5" customHeight="1" x14ac:dyDescent="0.15">
      <c r="A23" s="78"/>
      <c r="B23" s="61" t="s">
        <v>64</v>
      </c>
      <c r="C23" s="62"/>
      <c r="D23" s="62"/>
      <c r="E23" s="63"/>
      <c r="F23" s="8">
        <v>2</v>
      </c>
      <c r="G23" s="70">
        <f>IF(H23=1,F23,IF(H23=2,F24,F25))</f>
        <v>1</v>
      </c>
      <c r="H23" s="32">
        <v>2</v>
      </c>
      <c r="I23" s="11"/>
      <c r="J23" s="72" t="s">
        <v>42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Z23" s="103" t="s">
        <v>45</v>
      </c>
      <c r="AA23" s="112">
        <v>2</v>
      </c>
      <c r="AB23" s="112"/>
      <c r="AC23" s="112"/>
      <c r="AD23" s="112">
        <v>0</v>
      </c>
      <c r="AE23" s="112"/>
      <c r="AF23" s="112"/>
      <c r="AG23" s="112">
        <v>0</v>
      </c>
      <c r="AH23" s="112"/>
      <c r="AI23" s="124"/>
    </row>
    <row r="24" spans="1:35" ht="16.5" customHeight="1" x14ac:dyDescent="0.15">
      <c r="A24" s="78"/>
      <c r="B24" s="64"/>
      <c r="C24" s="65"/>
      <c r="D24" s="65"/>
      <c r="E24" s="66"/>
      <c r="F24" s="8">
        <v>1</v>
      </c>
      <c r="G24" s="71"/>
      <c r="H24" s="33"/>
      <c r="I24" s="12"/>
      <c r="J24" s="74" t="s">
        <v>43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Z24" s="103"/>
      <c r="AA24" s="112"/>
      <c r="AB24" s="112"/>
      <c r="AC24" s="112"/>
      <c r="AD24" s="112"/>
      <c r="AE24" s="112"/>
      <c r="AF24" s="112"/>
      <c r="AG24" s="112"/>
      <c r="AH24" s="112"/>
      <c r="AI24" s="124"/>
    </row>
    <row r="25" spans="1:35" ht="16.5" customHeight="1" x14ac:dyDescent="0.15">
      <c r="A25" s="78"/>
      <c r="B25" s="67"/>
      <c r="C25" s="68"/>
      <c r="D25" s="68"/>
      <c r="E25" s="69"/>
      <c r="F25" s="8">
        <v>0</v>
      </c>
      <c r="G25" s="71"/>
      <c r="H25" s="34"/>
      <c r="I25" s="13"/>
      <c r="J25" s="76" t="s">
        <v>44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  <c r="Z25" s="103"/>
      <c r="AA25" s="112"/>
      <c r="AB25" s="112"/>
      <c r="AC25" s="112"/>
      <c r="AD25" s="112"/>
      <c r="AE25" s="112"/>
      <c r="AF25" s="112"/>
      <c r="AG25" s="112"/>
      <c r="AH25" s="112"/>
      <c r="AI25" s="124"/>
    </row>
    <row r="26" spans="1:35" ht="16.5" customHeight="1" x14ac:dyDescent="0.15">
      <c r="A26" s="78"/>
      <c r="B26" s="61" t="s">
        <v>41</v>
      </c>
      <c r="C26" s="62"/>
      <c r="D26" s="62"/>
      <c r="E26" s="63"/>
      <c r="F26" s="8">
        <v>4</v>
      </c>
      <c r="G26" s="70">
        <f>V28</f>
        <v>0</v>
      </c>
      <c r="H26" s="35">
        <v>1</v>
      </c>
      <c r="I26" s="85"/>
      <c r="J26" s="85"/>
      <c r="K26" s="85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4"/>
      <c r="X26" s="15"/>
      <c r="Z26" s="42" t="s">
        <v>12</v>
      </c>
      <c r="AA26" s="125">
        <v>10</v>
      </c>
      <c r="AB26" s="125"/>
      <c r="AC26" s="43" t="s">
        <v>13</v>
      </c>
      <c r="AD26" s="125">
        <v>10</v>
      </c>
      <c r="AE26" s="125"/>
      <c r="AF26" s="43" t="s">
        <v>13</v>
      </c>
      <c r="AG26" s="125">
        <v>10</v>
      </c>
      <c r="AH26" s="125"/>
      <c r="AI26" s="44" t="s">
        <v>13</v>
      </c>
    </row>
    <row r="27" spans="1:35" ht="16.5" customHeight="1" x14ac:dyDescent="0.15">
      <c r="A27" s="78"/>
      <c r="B27" s="64"/>
      <c r="C27" s="65"/>
      <c r="D27" s="65"/>
      <c r="E27" s="66"/>
      <c r="F27" s="31" t="s">
        <v>19</v>
      </c>
      <c r="G27" s="79"/>
      <c r="H27" s="36"/>
      <c r="I27" s="85" t="s">
        <v>14</v>
      </c>
      <c r="J27" s="85"/>
      <c r="K27" s="85"/>
      <c r="L27" s="85"/>
      <c r="M27" s="85"/>
      <c r="N27" s="127">
        <v>10</v>
      </c>
      <c r="O27" s="127"/>
      <c r="P27" s="1" t="s">
        <v>13</v>
      </c>
      <c r="R27" s="16"/>
      <c r="S27" s="17"/>
      <c r="T27" s="17"/>
      <c r="U27" s="17"/>
      <c r="V27" s="17"/>
      <c r="W27" s="17"/>
      <c r="X27" s="18"/>
      <c r="Z27" s="103" t="s">
        <v>15</v>
      </c>
      <c r="AA27" s="114">
        <f>IF(AA26&gt;20,$F$26,IF(AA26&lt;10,0,ROUND($F$26*(AA26-10)/10,1)))</f>
        <v>0</v>
      </c>
      <c r="AB27" s="114"/>
      <c r="AC27" s="114"/>
      <c r="AD27" s="114">
        <f>IF(AD26&gt;20,$F$26,IF(AD26&lt;10,0,ROUND($F$26*(AD26-10)/10,1)))</f>
        <v>0</v>
      </c>
      <c r="AE27" s="114"/>
      <c r="AF27" s="114"/>
      <c r="AG27" s="114">
        <f>IF(AG26&gt;20,$F$26,IF(AG26&lt;10,0,ROUND($F$26*(AG26-10)/10,1)))</f>
        <v>0</v>
      </c>
      <c r="AH27" s="114"/>
      <c r="AI27" s="130"/>
    </row>
    <row r="28" spans="1:35" ht="16.5" customHeight="1" x14ac:dyDescent="0.15">
      <c r="A28" s="78"/>
      <c r="B28" s="67"/>
      <c r="C28" s="68"/>
      <c r="D28" s="68"/>
      <c r="E28" s="69"/>
      <c r="F28" s="8">
        <v>0</v>
      </c>
      <c r="G28" s="80"/>
      <c r="H28" s="37"/>
      <c r="I28" s="128" t="str">
        <f>IF(N27&lt;=10,"10単位以下　＝",IF(N27&gt;=20,"20単位以上　＝","（"&amp;FIXED(F26,1)&amp;"×（"&amp;FIXED(N27,1)&amp;"－10）÷10）） ="))</f>
        <v>10単位以下　＝</v>
      </c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98">
        <f>IF(N27&gt;20,F26,IF(N27&lt;10,0,ROUND(F26*(N27-10)/10,1)))</f>
        <v>0</v>
      </c>
      <c r="W28" s="98"/>
      <c r="X28" s="99"/>
      <c r="Z28" s="129"/>
      <c r="AA28" s="115">
        <f>IF(S27&gt;50,K26,IF(S27&lt;25,0,ROUND(K26*(S27-25)/25,1)))</f>
        <v>0</v>
      </c>
      <c r="AB28" s="115"/>
      <c r="AC28" s="115"/>
      <c r="AD28" s="115">
        <f>IF(V27&gt;50,N26,IF(V27&lt;25,0,ROUND(N26*(V27-25)/25,1)))</f>
        <v>0</v>
      </c>
      <c r="AE28" s="115"/>
      <c r="AF28" s="115"/>
      <c r="AG28" s="115">
        <f>IF(Y27&gt;50,Q26,IF(Y27&lt;25,0,ROUND(Q26*(Y27-25)/25,1)))</f>
        <v>0</v>
      </c>
      <c r="AH28" s="115"/>
      <c r="AI28" s="131"/>
    </row>
    <row r="29" spans="1:35" ht="18" customHeight="1" x14ac:dyDescent="0.15">
      <c r="A29" s="109" t="s">
        <v>24</v>
      </c>
      <c r="B29" s="110"/>
      <c r="C29" s="110"/>
      <c r="D29" s="110"/>
      <c r="E29" s="111"/>
      <c r="F29" s="8">
        <f>F8+F11+F14+F17+F20+F23+F26</f>
        <v>27</v>
      </c>
      <c r="G29" s="48">
        <f>SUM(G8:G28)</f>
        <v>3.5</v>
      </c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Z29" s="54" t="s">
        <v>16</v>
      </c>
      <c r="AA29" s="136">
        <f>AA16+AA17+AA20+AA27</f>
        <v>0</v>
      </c>
      <c r="AB29" s="137"/>
      <c r="AC29" s="138"/>
      <c r="AD29" s="120">
        <f>AD16+AD17+AD20+AD27</f>
        <v>0</v>
      </c>
      <c r="AE29" s="121"/>
      <c r="AF29" s="122"/>
      <c r="AG29" s="120">
        <f>AG16+AG17+AG20+AG27</f>
        <v>0</v>
      </c>
      <c r="AH29" s="121"/>
      <c r="AI29" s="123"/>
    </row>
    <row r="30" spans="1:35" x14ac:dyDescent="0.15">
      <c r="Z30" s="2" t="s">
        <v>17</v>
      </c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x14ac:dyDescent="0.15">
      <c r="Z31" s="2" t="s">
        <v>20</v>
      </c>
      <c r="AF31" s="2"/>
      <c r="AG31" s="2"/>
      <c r="AH31" s="2"/>
      <c r="AI31" s="2"/>
    </row>
    <row r="33" spans="2:5" x14ac:dyDescent="0.15">
      <c r="B33" s="46"/>
      <c r="C33" s="59"/>
      <c r="D33" s="47"/>
      <c r="E33" s="47"/>
    </row>
    <row r="34" spans="2:5" x14ac:dyDescent="0.15">
      <c r="B34" s="46"/>
      <c r="C34" s="59"/>
      <c r="D34" s="47"/>
      <c r="E34" s="47"/>
    </row>
    <row r="35" spans="2:5" x14ac:dyDescent="0.15">
      <c r="B35" s="46"/>
      <c r="C35" s="59"/>
      <c r="D35" s="47"/>
      <c r="E35" s="47"/>
    </row>
    <row r="36" spans="2:5" x14ac:dyDescent="0.15">
      <c r="B36" s="46"/>
      <c r="C36" s="59"/>
      <c r="D36" s="47"/>
      <c r="E36" s="47"/>
    </row>
    <row r="37" spans="2:5" x14ac:dyDescent="0.15">
      <c r="B37" s="46"/>
      <c r="C37" s="60"/>
      <c r="D37" s="47"/>
      <c r="E37" s="47"/>
    </row>
    <row r="38" spans="2:5" x14ac:dyDescent="0.15">
      <c r="B38" s="46"/>
      <c r="C38" s="59"/>
      <c r="D38" s="47"/>
      <c r="E38" s="47"/>
    </row>
    <row r="39" spans="2:5" x14ac:dyDescent="0.15">
      <c r="B39" s="46"/>
      <c r="C39" s="60"/>
      <c r="D39" s="47"/>
      <c r="E39" s="47"/>
    </row>
    <row r="40" spans="2:5" x14ac:dyDescent="0.15">
      <c r="B40" s="46"/>
      <c r="C40" s="59"/>
      <c r="D40" s="47"/>
      <c r="E40" s="47"/>
    </row>
    <row r="41" spans="2:5" x14ac:dyDescent="0.15">
      <c r="B41" s="46"/>
      <c r="C41" s="59"/>
      <c r="D41" s="47"/>
      <c r="E41" s="47"/>
    </row>
    <row r="42" spans="2:5" x14ac:dyDescent="0.15">
      <c r="B42" s="46"/>
      <c r="C42" s="59"/>
      <c r="D42" s="47"/>
      <c r="E42" s="47"/>
    </row>
    <row r="43" spans="2:5" x14ac:dyDescent="0.15">
      <c r="B43" s="46"/>
      <c r="C43" s="59"/>
      <c r="D43" s="47"/>
      <c r="E43" s="47"/>
    </row>
    <row r="44" spans="2:5" x14ac:dyDescent="0.15">
      <c r="B44" s="46"/>
      <c r="C44" s="59"/>
      <c r="D44" s="46"/>
      <c r="E44" s="46"/>
    </row>
    <row r="45" spans="2:5" x14ac:dyDescent="0.15">
      <c r="B45" s="46"/>
      <c r="C45" s="60"/>
      <c r="D45" s="46"/>
      <c r="E45" s="46"/>
    </row>
    <row r="46" spans="2:5" x14ac:dyDescent="0.15">
      <c r="B46" s="46"/>
      <c r="C46" s="59"/>
      <c r="D46" s="47"/>
      <c r="E46" s="47"/>
    </row>
    <row r="47" spans="2:5" x14ac:dyDescent="0.15">
      <c r="B47" s="46"/>
      <c r="C47" s="59"/>
      <c r="D47" s="47"/>
      <c r="E47" s="47"/>
    </row>
    <row r="48" spans="2:5" x14ac:dyDescent="0.15">
      <c r="B48" s="46"/>
      <c r="C48" s="59"/>
      <c r="D48" s="46"/>
      <c r="E48" s="4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AD13:AF13"/>
    <mergeCell ref="AA16:AC16"/>
    <mergeCell ref="AD16:AF16"/>
    <mergeCell ref="B20:E22"/>
    <mergeCell ref="G20:G22"/>
    <mergeCell ref="J20:X20"/>
    <mergeCell ref="Z20:Z22"/>
    <mergeCell ref="AA20:AC22"/>
    <mergeCell ref="K2:X4"/>
    <mergeCell ref="I5:X5"/>
    <mergeCell ref="I13:U13"/>
    <mergeCell ref="V13:X13"/>
    <mergeCell ref="AA13:AC13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AG20:AI22"/>
    <mergeCell ref="AA27:AC28"/>
    <mergeCell ref="AD27:AF28"/>
    <mergeCell ref="AG27:AI28"/>
    <mergeCell ref="I28:U28"/>
    <mergeCell ref="Z27:Z28"/>
    <mergeCell ref="AD20:AF22"/>
    <mergeCell ref="J21:X21"/>
    <mergeCell ref="J22:X22"/>
    <mergeCell ref="AD23:AF25"/>
    <mergeCell ref="AG23:AI25"/>
    <mergeCell ref="AG29:AI29"/>
    <mergeCell ref="AA26:AB26"/>
    <mergeCell ref="AD26:AE26"/>
    <mergeCell ref="AG26:AH26"/>
    <mergeCell ref="A29:E29"/>
    <mergeCell ref="I27:M27"/>
    <mergeCell ref="N27:O27"/>
    <mergeCell ref="AA29:AC29"/>
    <mergeCell ref="AD29:AF29"/>
    <mergeCell ref="B26:E28"/>
    <mergeCell ref="G26:G28"/>
    <mergeCell ref="I26:K26"/>
    <mergeCell ref="L26:V26"/>
    <mergeCell ref="V28:X28"/>
    <mergeCell ref="B23:E25"/>
    <mergeCell ref="G23:G25"/>
    <mergeCell ref="J23:X23"/>
    <mergeCell ref="Z23:Z25"/>
    <mergeCell ref="AA23:AC25"/>
    <mergeCell ref="J24:X24"/>
    <mergeCell ref="J25:X25"/>
  </mergeCells>
  <phoneticPr fontId="2"/>
  <conditionalFormatting sqref="AA16 AD16 AG16">
    <cfRule type="expression" dxfId="25" priority="12" stopIfTrue="1">
      <formula>#REF!&lt;#REF!</formula>
    </cfRule>
  </conditionalFormatting>
  <conditionalFormatting sqref="AA17 AD17 AG17">
    <cfRule type="expression" dxfId="24" priority="9" stopIfTrue="1">
      <formula>#REF!&lt;#REF!</formula>
    </cfRule>
  </conditionalFormatting>
  <conditionalFormatting sqref="AA20 AD20 AG20">
    <cfRule type="expression" dxfId="23" priority="2" stopIfTrue="1">
      <formula>#REF!&lt;#REF!</formula>
    </cfRule>
  </conditionalFormatting>
  <conditionalFormatting sqref="AA23 AD23 AG23">
    <cfRule type="expression" dxfId="22" priority="1" stopIfTrue="1">
      <formula>#REF!&lt;#REF!</formula>
    </cfRule>
  </conditionalFormatting>
  <conditionalFormatting sqref="AA26:AA27 AD27 AG27">
    <cfRule type="expression" dxfId="21" priority="3" stopIfTrue="1">
      <formula>#REF!&lt;#REF!</formula>
    </cfRule>
  </conditionalFormatting>
  <conditionalFormatting sqref="AA29 AD29 AG29">
    <cfRule type="expression" dxfId="20" priority="13" stopIfTrue="1">
      <formula>#REF!&lt;#REF!</formula>
    </cfRule>
  </conditionalFormatting>
  <conditionalFormatting sqref="AA13:AI13">
    <cfRule type="expression" dxfId="19" priority="14" stopIfTrue="1">
      <formula>#REF!&lt;$Y$29</formula>
    </cfRule>
  </conditionalFormatting>
  <conditionalFormatting sqref="AA14:AI14">
    <cfRule type="expression" dxfId="18" priority="5" stopIfTrue="1">
      <formula>#REF!&lt;#REF!</formula>
    </cfRule>
  </conditionalFormatting>
  <conditionalFormatting sqref="AC26:AI26">
    <cfRule type="expression" dxfId="17" priority="4" stopIfTrue="1">
      <formula>#REF!&lt;#REF!</formula>
    </cfRule>
  </conditionalFormatting>
  <dataValidations disablePrompts="1" count="4">
    <dataValidation type="list" allowBlank="1" showInputMessage="1" showErrorMessage="1" sqref="AA17:AI25" xr:uid="{00000000-0002-0000-0100-000000000000}">
      <formula1>"２,１,０"</formula1>
    </dataValidation>
    <dataValidation type="custom" allowBlank="1" showInputMessage="1" showErrorMessage="1" prompt="少数第１位まで入力" sqref="N27:O27" xr:uid="{00000000-0002-0000-01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100-000002000000}">
      <formula1>K11-ROUNDDOWN(K11,1)=0</formula1>
    </dataValidation>
    <dataValidation type="custom" allowBlank="1" showInputMessage="1" showErrorMessage="1" sqref="AA26:AB26 AD26:AE26 AG26:AH26" xr:uid="{00000000-0002-0000-0100-000003000000}">
      <formula1>AA26-ROUNDDOWN(AA26,1)=0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2" name="Group Box 76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3" name="Option Button 77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4" name="Option Button 78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5" name="Option Button 79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6" name="Option Button 8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7" name="Option Button 81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8" name="Option Button 8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view="pageBreakPreview" zoomScaleNormal="100" zoomScaleSheetLayoutView="100" workbookViewId="0">
      <selection activeCell="B8" sqref="B8:E10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59</v>
      </c>
      <c r="B2" s="27"/>
      <c r="C2" s="27"/>
      <c r="D2" s="27"/>
      <c r="E2" s="27"/>
      <c r="K2" s="94" t="s">
        <v>23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35" ht="18.75" customHeight="1" x14ac:dyDescent="0.15">
      <c r="A4" s="24"/>
      <c r="B4" s="24"/>
      <c r="C4" s="24"/>
      <c r="J4" s="52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35" ht="18.75" customHeight="1" x14ac:dyDescent="0.15">
      <c r="B6" s="58" t="s">
        <v>61</v>
      </c>
    </row>
    <row r="7" spans="1:35" s="6" customFormat="1" ht="37.5" customHeight="1" x14ac:dyDescent="0.15">
      <c r="A7" s="4" t="s">
        <v>0</v>
      </c>
      <c r="B7" s="86" t="s">
        <v>1</v>
      </c>
      <c r="C7" s="86"/>
      <c r="D7" s="86"/>
      <c r="E7" s="86"/>
      <c r="F7" s="5" t="s">
        <v>2</v>
      </c>
      <c r="G7" s="49" t="s">
        <v>22</v>
      </c>
      <c r="H7" s="87" t="s">
        <v>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Z7" s="7"/>
      <c r="AA7" s="7"/>
      <c r="AB7" s="7"/>
      <c r="AC7" s="7"/>
      <c r="AD7" s="7"/>
      <c r="AE7" s="7"/>
    </row>
    <row r="8" spans="1:35" ht="16.5" customHeight="1" x14ac:dyDescent="0.15">
      <c r="A8" s="82" t="s">
        <v>53</v>
      </c>
      <c r="B8" s="61" t="s">
        <v>50</v>
      </c>
      <c r="C8" s="62"/>
      <c r="D8" s="62"/>
      <c r="E8" s="63"/>
      <c r="F8" s="8">
        <v>4</v>
      </c>
      <c r="G8" s="70">
        <f>IF(H8=1,F8,IF(H8=2,F9,F10))</f>
        <v>0</v>
      </c>
      <c r="H8" s="32">
        <v>3</v>
      </c>
      <c r="I8" s="11"/>
      <c r="J8" s="72" t="s">
        <v>57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</row>
    <row r="9" spans="1:35" ht="16.5" customHeight="1" x14ac:dyDescent="0.15">
      <c r="A9" s="83"/>
      <c r="B9" s="64"/>
      <c r="C9" s="65"/>
      <c r="D9" s="65"/>
      <c r="E9" s="66"/>
      <c r="F9" s="8">
        <v>2.5</v>
      </c>
      <c r="G9" s="71"/>
      <c r="H9" s="33"/>
      <c r="I9" s="12"/>
      <c r="J9" s="74" t="s">
        <v>58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</row>
    <row r="10" spans="1:35" ht="16.5" customHeight="1" x14ac:dyDescent="0.15">
      <c r="A10" s="83"/>
      <c r="B10" s="67"/>
      <c r="C10" s="68"/>
      <c r="D10" s="68"/>
      <c r="E10" s="69"/>
      <c r="F10" s="8">
        <v>0</v>
      </c>
      <c r="G10" s="71"/>
      <c r="H10" s="34"/>
      <c r="I10" s="13"/>
      <c r="J10" s="76" t="s">
        <v>25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</row>
    <row r="11" spans="1:35" ht="16.5" customHeight="1" x14ac:dyDescent="0.15">
      <c r="A11" s="83"/>
      <c r="B11" s="61" t="s">
        <v>48</v>
      </c>
      <c r="C11" s="62"/>
      <c r="D11" s="62"/>
      <c r="E11" s="63"/>
      <c r="F11" s="8">
        <v>4</v>
      </c>
      <c r="G11" s="70">
        <f>IF(V13&gt;F11,F11,V13)</f>
        <v>0</v>
      </c>
      <c r="H11" s="39"/>
      <c r="I11" s="41"/>
      <c r="J11" s="53" t="s">
        <v>4</v>
      </c>
      <c r="K11" s="81">
        <v>65</v>
      </c>
      <c r="L11" s="81"/>
      <c r="M11" s="41"/>
      <c r="N11" s="41"/>
      <c r="O11" s="53" t="s">
        <v>5</v>
      </c>
      <c r="P11" s="81">
        <v>65</v>
      </c>
      <c r="Q11" s="81"/>
      <c r="R11" s="41"/>
      <c r="S11" s="41"/>
      <c r="T11" s="53" t="s">
        <v>6</v>
      </c>
      <c r="U11" s="81">
        <v>65</v>
      </c>
      <c r="V11" s="81"/>
      <c r="W11" s="9"/>
      <c r="X11" s="10"/>
    </row>
    <row r="12" spans="1:35" ht="16.5" customHeight="1" x14ac:dyDescent="0.15">
      <c r="A12" s="83"/>
      <c r="B12" s="64"/>
      <c r="C12" s="65"/>
      <c r="D12" s="65"/>
      <c r="E12" s="66"/>
      <c r="F12" s="31" t="s">
        <v>19</v>
      </c>
      <c r="G12" s="79"/>
      <c r="H12" s="40"/>
      <c r="I12" s="85" t="s">
        <v>7</v>
      </c>
      <c r="J12" s="85"/>
      <c r="K12" s="85"/>
      <c r="L12" s="85"/>
      <c r="M12" s="85"/>
      <c r="N12" s="85"/>
      <c r="O12" s="90">
        <f>ROUND((ROUNDDOWN(K11,1)+ROUNDDOWN(P11,1)+ROUNDDOWN(U11,1))/3,1)</f>
        <v>65</v>
      </c>
      <c r="P12" s="90"/>
      <c r="Q12" s="90"/>
      <c r="R12" s="1" t="s">
        <v>8</v>
      </c>
      <c r="S12" s="16" t="s">
        <v>18</v>
      </c>
      <c r="T12" s="91"/>
      <c r="U12" s="91"/>
      <c r="V12" s="91"/>
      <c r="W12" s="91"/>
      <c r="X12" s="92"/>
      <c r="Z12" s="2" t="s">
        <v>40</v>
      </c>
      <c r="AF12" s="2"/>
      <c r="AG12" s="2"/>
      <c r="AH12" s="2"/>
      <c r="AI12" s="2"/>
    </row>
    <row r="13" spans="1:35" ht="16.5" customHeight="1" x14ac:dyDescent="0.15">
      <c r="A13" s="84"/>
      <c r="B13" s="67"/>
      <c r="C13" s="68"/>
      <c r="D13" s="68"/>
      <c r="E13" s="69"/>
      <c r="F13" s="8">
        <v>0</v>
      </c>
      <c r="G13" s="80"/>
      <c r="H13" s="37"/>
      <c r="I13" s="93" t="str">
        <f>"（"&amp;FIXED(F11,1)&amp;"×（"&amp;FIXED(O12,1)&amp;"－70）÷10） ="</f>
        <v>（4.0×（65.0－70）÷10） =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8">
        <f>IF(O12&lt;70,0,ROUND(F11*(O12-70)/10,2))</f>
        <v>0</v>
      </c>
      <c r="W13" s="98"/>
      <c r="X13" s="99"/>
      <c r="Z13" s="57"/>
      <c r="AA13" s="100" t="s">
        <v>9</v>
      </c>
      <c r="AB13" s="100"/>
      <c r="AC13" s="100"/>
      <c r="AD13" s="100" t="s">
        <v>10</v>
      </c>
      <c r="AE13" s="100"/>
      <c r="AF13" s="100"/>
      <c r="AG13" s="100" t="s">
        <v>11</v>
      </c>
      <c r="AH13" s="100"/>
      <c r="AI13" s="101"/>
    </row>
    <row r="14" spans="1:35" ht="16.5" customHeight="1" x14ac:dyDescent="0.15">
      <c r="A14" s="78" t="s">
        <v>26</v>
      </c>
      <c r="B14" s="61" t="s">
        <v>51</v>
      </c>
      <c r="C14" s="62"/>
      <c r="D14" s="62"/>
      <c r="E14" s="63"/>
      <c r="F14" s="8">
        <v>4</v>
      </c>
      <c r="G14" s="70">
        <f>IF(V16&gt;F14,F14,V16)</f>
        <v>0</v>
      </c>
      <c r="H14" s="39"/>
      <c r="I14" s="41"/>
      <c r="J14" s="53" t="s">
        <v>4</v>
      </c>
      <c r="K14" s="81">
        <v>65</v>
      </c>
      <c r="L14" s="81"/>
      <c r="M14" s="41"/>
      <c r="N14" s="41"/>
      <c r="O14" s="53" t="s">
        <v>5</v>
      </c>
      <c r="P14" s="81">
        <v>65</v>
      </c>
      <c r="Q14" s="81"/>
      <c r="R14" s="41"/>
      <c r="S14" s="41"/>
      <c r="T14" s="53" t="s">
        <v>6</v>
      </c>
      <c r="U14" s="81">
        <v>65</v>
      </c>
      <c r="V14" s="81"/>
      <c r="W14" s="9"/>
      <c r="X14" s="10"/>
      <c r="Z14" s="102" t="s">
        <v>36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78"/>
      <c r="B15" s="64"/>
      <c r="C15" s="65"/>
      <c r="D15" s="65"/>
      <c r="E15" s="66"/>
      <c r="F15" s="31" t="s">
        <v>19</v>
      </c>
      <c r="G15" s="71"/>
      <c r="H15" s="40"/>
      <c r="I15" s="85" t="s">
        <v>7</v>
      </c>
      <c r="J15" s="85"/>
      <c r="K15" s="85"/>
      <c r="L15" s="85"/>
      <c r="M15" s="85"/>
      <c r="N15" s="85"/>
      <c r="O15" s="90">
        <f>ROUND((ROUNDDOWN(K14,1)+ROUNDDOWN(P14,1)+ROUNDDOWN(U14,1))/3,1)</f>
        <v>65</v>
      </c>
      <c r="P15" s="90"/>
      <c r="Q15" s="90"/>
      <c r="R15" s="1" t="s">
        <v>8</v>
      </c>
      <c r="S15" s="16" t="s">
        <v>18</v>
      </c>
      <c r="T15" s="91"/>
      <c r="U15" s="91"/>
      <c r="V15" s="91"/>
      <c r="W15" s="91"/>
      <c r="X15" s="92"/>
      <c r="Z15" s="103"/>
      <c r="AA15" s="106">
        <f>ROUND((ROUNDDOWN(AA14,1)+ROUNDDOWN(AB14,1)+ROUNDDOWN(AC14,1))/3,1)</f>
        <v>65</v>
      </c>
      <c r="AB15" s="107"/>
      <c r="AC15" s="108"/>
      <c r="AD15" s="96">
        <f>ROUND((AD14+AE14+AF14)/3,1)</f>
        <v>65</v>
      </c>
      <c r="AE15" s="96"/>
      <c r="AF15" s="96"/>
      <c r="AG15" s="96">
        <f>ROUND((AG14+AH14+AI14)/3,1)</f>
        <v>65</v>
      </c>
      <c r="AH15" s="96"/>
      <c r="AI15" s="97"/>
    </row>
    <row r="16" spans="1:35" ht="16.5" customHeight="1" x14ac:dyDescent="0.15">
      <c r="A16" s="78"/>
      <c r="B16" s="67"/>
      <c r="C16" s="68"/>
      <c r="D16" s="68"/>
      <c r="E16" s="69"/>
      <c r="F16" s="8">
        <v>0</v>
      </c>
      <c r="G16" s="71"/>
      <c r="H16" s="37"/>
      <c r="I16" s="93" t="str">
        <f>"（"&amp;FIXED(F14,1)&amp;"×（"&amp;FIXED(O15,1)&amp;"－70）÷10） ="</f>
        <v>（4.0×（65.0－70）÷10） =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8">
        <f>IF(O15&lt;70,0,ROUND(F14*(O15-70)/10,2))</f>
        <v>0</v>
      </c>
      <c r="W16" s="98"/>
      <c r="X16" s="99"/>
      <c r="Z16" s="103"/>
      <c r="AA16" s="104">
        <f>IF(AA15&gt;80,F14,IF(AA15&lt;70,0,ROUND(F14*(AA15-70)/10,1)))</f>
        <v>0</v>
      </c>
      <c r="AB16" s="104"/>
      <c r="AC16" s="104"/>
      <c r="AD16" s="104">
        <f>IF(AD15&gt;80,F14,IF(AD15&lt;70,0,ROUND(F14*(AD15-70)/10,1)))</f>
        <v>0</v>
      </c>
      <c r="AE16" s="104"/>
      <c r="AF16" s="104"/>
      <c r="AG16" s="104">
        <f>IF(AG15&gt;80,F14,IF(AG15&lt;70,0,ROUND(F14*(AG15-70)/10,1)))</f>
        <v>0</v>
      </c>
      <c r="AH16" s="104"/>
      <c r="AI16" s="105"/>
    </row>
    <row r="17" spans="1:35" ht="16.5" customHeight="1" x14ac:dyDescent="0.15">
      <c r="A17" s="78"/>
      <c r="B17" s="61" t="s">
        <v>52</v>
      </c>
      <c r="C17" s="62"/>
      <c r="D17" s="62"/>
      <c r="E17" s="63"/>
      <c r="F17" s="8">
        <v>4</v>
      </c>
      <c r="G17" s="70">
        <f>IF(H17=1,F17,IF(H17=2,F18,F19))</f>
        <v>0</v>
      </c>
      <c r="H17" s="32">
        <v>3</v>
      </c>
      <c r="I17" s="11"/>
      <c r="J17" s="72" t="s">
        <v>27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Z17" s="103" t="s">
        <v>39</v>
      </c>
      <c r="AA17" s="112">
        <v>0</v>
      </c>
      <c r="AB17" s="112"/>
      <c r="AC17" s="112"/>
      <c r="AD17" s="112">
        <v>0</v>
      </c>
      <c r="AE17" s="112"/>
      <c r="AF17" s="112"/>
      <c r="AG17" s="112">
        <v>2</v>
      </c>
      <c r="AH17" s="112"/>
      <c r="AI17" s="124"/>
    </row>
    <row r="18" spans="1:35" ht="16.5" customHeight="1" x14ac:dyDescent="0.15">
      <c r="A18" s="78"/>
      <c r="B18" s="64"/>
      <c r="C18" s="65"/>
      <c r="D18" s="65"/>
      <c r="E18" s="66"/>
      <c r="F18" s="8">
        <v>2</v>
      </c>
      <c r="G18" s="71"/>
      <c r="H18" s="33"/>
      <c r="I18" s="12"/>
      <c r="J18" s="74" t="s">
        <v>28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Z18" s="103"/>
      <c r="AA18" s="112"/>
      <c r="AB18" s="112"/>
      <c r="AC18" s="112"/>
      <c r="AD18" s="112"/>
      <c r="AE18" s="112"/>
      <c r="AF18" s="112"/>
      <c r="AG18" s="112"/>
      <c r="AH18" s="112"/>
      <c r="AI18" s="124"/>
    </row>
    <row r="19" spans="1:35" ht="16.5" customHeight="1" x14ac:dyDescent="0.15">
      <c r="A19" s="78"/>
      <c r="B19" s="67"/>
      <c r="C19" s="68"/>
      <c r="D19" s="68"/>
      <c r="E19" s="69"/>
      <c r="F19" s="8">
        <v>0</v>
      </c>
      <c r="G19" s="71"/>
      <c r="H19" s="34"/>
      <c r="I19" s="13"/>
      <c r="J19" s="76" t="s">
        <v>25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Z19" s="103"/>
      <c r="AA19" s="112"/>
      <c r="AB19" s="112"/>
      <c r="AC19" s="112"/>
      <c r="AD19" s="112"/>
      <c r="AE19" s="112"/>
      <c r="AF19" s="112"/>
      <c r="AG19" s="112"/>
      <c r="AH19" s="112"/>
      <c r="AI19" s="124"/>
    </row>
    <row r="20" spans="1:35" ht="16.5" customHeight="1" x14ac:dyDescent="0.15">
      <c r="A20" s="78"/>
      <c r="B20" s="61" t="s">
        <v>49</v>
      </c>
      <c r="C20" s="62"/>
      <c r="D20" s="62"/>
      <c r="E20" s="63"/>
      <c r="F20" s="8">
        <v>4</v>
      </c>
      <c r="G20" s="70">
        <f>IF(H20=1,F20,IF(H20=2,F21,F22))</f>
        <v>0</v>
      </c>
      <c r="H20" s="38">
        <v>3</v>
      </c>
      <c r="I20" s="19"/>
      <c r="J20" s="118" t="s">
        <v>29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Z20" s="103" t="s">
        <v>37</v>
      </c>
      <c r="AA20" s="112">
        <v>0</v>
      </c>
      <c r="AB20" s="112"/>
      <c r="AC20" s="112"/>
      <c r="AD20" s="112">
        <v>0</v>
      </c>
      <c r="AE20" s="112"/>
      <c r="AF20" s="112"/>
      <c r="AG20" s="112">
        <v>0</v>
      </c>
      <c r="AH20" s="112"/>
      <c r="AI20" s="124"/>
    </row>
    <row r="21" spans="1:35" ht="16.5" customHeight="1" x14ac:dyDescent="0.15">
      <c r="A21" s="78"/>
      <c r="B21" s="64"/>
      <c r="C21" s="65"/>
      <c r="D21" s="65"/>
      <c r="E21" s="66"/>
      <c r="F21" s="8">
        <v>2.5</v>
      </c>
      <c r="G21" s="71"/>
      <c r="H21" s="36"/>
      <c r="I21" s="19"/>
      <c r="J21" s="134" t="s">
        <v>30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Z21" s="103"/>
      <c r="AA21" s="112"/>
      <c r="AB21" s="112"/>
      <c r="AC21" s="112"/>
      <c r="AD21" s="112"/>
      <c r="AE21" s="112"/>
      <c r="AF21" s="112"/>
      <c r="AG21" s="112"/>
      <c r="AH21" s="112"/>
      <c r="AI21" s="124"/>
    </row>
    <row r="22" spans="1:35" ht="16.5" customHeight="1" x14ac:dyDescent="0.15">
      <c r="A22" s="78"/>
      <c r="B22" s="67"/>
      <c r="C22" s="68"/>
      <c r="D22" s="68"/>
      <c r="E22" s="69"/>
      <c r="F22" s="8">
        <v>0</v>
      </c>
      <c r="G22" s="71"/>
      <c r="H22" s="34"/>
      <c r="I22" s="19"/>
      <c r="J22" s="76" t="s">
        <v>31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Z22" s="103"/>
      <c r="AA22" s="112"/>
      <c r="AB22" s="112"/>
      <c r="AC22" s="112"/>
      <c r="AD22" s="112"/>
      <c r="AE22" s="112"/>
      <c r="AF22" s="112"/>
      <c r="AG22" s="112"/>
      <c r="AH22" s="112"/>
      <c r="AI22" s="124"/>
    </row>
    <row r="23" spans="1:35" ht="16.5" customHeight="1" x14ac:dyDescent="0.15">
      <c r="A23" s="78"/>
      <c r="B23" s="61" t="s">
        <v>64</v>
      </c>
      <c r="C23" s="62"/>
      <c r="D23" s="62"/>
      <c r="E23" s="63"/>
      <c r="F23" s="8">
        <v>2</v>
      </c>
      <c r="G23" s="70">
        <f>IF(H23=1,F23,IF(H23=2,F24,F25))</f>
        <v>0</v>
      </c>
      <c r="H23" s="32">
        <v>3</v>
      </c>
      <c r="I23" s="11"/>
      <c r="J23" s="72" t="s">
        <v>42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Z23" s="103" t="s">
        <v>45</v>
      </c>
      <c r="AA23" s="112">
        <v>2</v>
      </c>
      <c r="AB23" s="112"/>
      <c r="AC23" s="112"/>
      <c r="AD23" s="112">
        <v>0</v>
      </c>
      <c r="AE23" s="112"/>
      <c r="AF23" s="112"/>
      <c r="AG23" s="112">
        <v>0</v>
      </c>
      <c r="AH23" s="112"/>
      <c r="AI23" s="124"/>
    </row>
    <row r="24" spans="1:35" ht="16.5" customHeight="1" x14ac:dyDescent="0.15">
      <c r="A24" s="78"/>
      <c r="B24" s="64"/>
      <c r="C24" s="65"/>
      <c r="D24" s="65"/>
      <c r="E24" s="66"/>
      <c r="F24" s="8">
        <v>1</v>
      </c>
      <c r="G24" s="71"/>
      <c r="H24" s="33"/>
      <c r="I24" s="12"/>
      <c r="J24" s="74" t="s">
        <v>43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Z24" s="103"/>
      <c r="AA24" s="112"/>
      <c r="AB24" s="112"/>
      <c r="AC24" s="112"/>
      <c r="AD24" s="112"/>
      <c r="AE24" s="112"/>
      <c r="AF24" s="112"/>
      <c r="AG24" s="112"/>
      <c r="AH24" s="112"/>
      <c r="AI24" s="124"/>
    </row>
    <row r="25" spans="1:35" ht="16.5" customHeight="1" x14ac:dyDescent="0.15">
      <c r="A25" s="78"/>
      <c r="B25" s="67"/>
      <c r="C25" s="68"/>
      <c r="D25" s="68"/>
      <c r="E25" s="69"/>
      <c r="F25" s="8">
        <v>0</v>
      </c>
      <c r="G25" s="71"/>
      <c r="H25" s="34"/>
      <c r="I25" s="13"/>
      <c r="J25" s="76" t="s">
        <v>44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  <c r="Z25" s="103"/>
      <c r="AA25" s="112"/>
      <c r="AB25" s="112"/>
      <c r="AC25" s="112"/>
      <c r="AD25" s="112"/>
      <c r="AE25" s="112"/>
      <c r="AF25" s="112"/>
      <c r="AG25" s="112"/>
      <c r="AH25" s="112"/>
      <c r="AI25" s="124"/>
    </row>
    <row r="26" spans="1:35" ht="16.5" customHeight="1" x14ac:dyDescent="0.15">
      <c r="A26" s="78"/>
      <c r="B26" s="61" t="s">
        <v>32</v>
      </c>
      <c r="C26" s="62"/>
      <c r="D26" s="62"/>
      <c r="E26" s="63"/>
      <c r="F26" s="8">
        <v>4</v>
      </c>
      <c r="G26" s="113">
        <f>IF(H26=1,F26,IF(H26=2,F27,F28))</f>
        <v>0</v>
      </c>
      <c r="H26" s="32">
        <v>3</v>
      </c>
      <c r="I26" s="11"/>
      <c r="J26" s="116" t="s">
        <v>33</v>
      </c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  <c r="Z26" s="103" t="s">
        <v>38</v>
      </c>
      <c r="AA26" s="112">
        <v>0</v>
      </c>
      <c r="AB26" s="112"/>
      <c r="AC26" s="112"/>
      <c r="AD26" s="112">
        <v>0</v>
      </c>
      <c r="AE26" s="112"/>
      <c r="AF26" s="112"/>
      <c r="AG26" s="112">
        <v>0</v>
      </c>
      <c r="AH26" s="112"/>
      <c r="AI26" s="124"/>
    </row>
    <row r="27" spans="1:35" ht="16.5" customHeight="1" x14ac:dyDescent="0.15">
      <c r="A27" s="78"/>
      <c r="B27" s="64"/>
      <c r="C27" s="65"/>
      <c r="D27" s="65"/>
      <c r="E27" s="66"/>
      <c r="F27" s="8">
        <v>1</v>
      </c>
      <c r="G27" s="113"/>
      <c r="H27" s="33"/>
      <c r="I27" s="12"/>
      <c r="J27" s="132" t="s">
        <v>34</v>
      </c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3"/>
      <c r="Z27" s="103"/>
      <c r="AA27" s="112"/>
      <c r="AB27" s="112"/>
      <c r="AC27" s="112"/>
      <c r="AD27" s="112"/>
      <c r="AE27" s="112"/>
      <c r="AF27" s="112"/>
      <c r="AG27" s="112"/>
      <c r="AH27" s="112"/>
      <c r="AI27" s="124"/>
    </row>
    <row r="28" spans="1:35" ht="16.5" customHeight="1" x14ac:dyDescent="0.15">
      <c r="A28" s="78"/>
      <c r="B28" s="67"/>
      <c r="C28" s="68"/>
      <c r="D28" s="68"/>
      <c r="E28" s="69"/>
      <c r="F28" s="8">
        <v>0</v>
      </c>
      <c r="G28" s="113"/>
      <c r="H28" s="34"/>
      <c r="I28" s="13"/>
      <c r="J28" s="76" t="s">
        <v>35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7"/>
      <c r="Z28" s="103"/>
      <c r="AA28" s="112"/>
      <c r="AB28" s="112"/>
      <c r="AC28" s="112"/>
      <c r="AD28" s="112"/>
      <c r="AE28" s="112"/>
      <c r="AF28" s="112"/>
      <c r="AG28" s="112"/>
      <c r="AH28" s="112"/>
      <c r="AI28" s="124"/>
    </row>
    <row r="29" spans="1:35" ht="16.5" customHeight="1" x14ac:dyDescent="0.15">
      <c r="A29" s="78"/>
      <c r="B29" s="61" t="s">
        <v>41</v>
      </c>
      <c r="C29" s="62"/>
      <c r="D29" s="62"/>
      <c r="E29" s="63"/>
      <c r="F29" s="8">
        <v>4</v>
      </c>
      <c r="G29" s="70">
        <f>V31</f>
        <v>0</v>
      </c>
      <c r="H29" s="35"/>
      <c r="I29" s="85"/>
      <c r="J29" s="85"/>
      <c r="K29" s="85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4"/>
      <c r="X29" s="15"/>
      <c r="Z29" s="42" t="s">
        <v>12</v>
      </c>
      <c r="AA29" s="125">
        <v>10</v>
      </c>
      <c r="AB29" s="125"/>
      <c r="AC29" s="43" t="s">
        <v>13</v>
      </c>
      <c r="AD29" s="125">
        <v>10</v>
      </c>
      <c r="AE29" s="125"/>
      <c r="AF29" s="43" t="s">
        <v>13</v>
      </c>
      <c r="AG29" s="125">
        <v>10</v>
      </c>
      <c r="AH29" s="125"/>
      <c r="AI29" s="44" t="s">
        <v>13</v>
      </c>
    </row>
    <row r="30" spans="1:35" ht="16.5" customHeight="1" x14ac:dyDescent="0.15">
      <c r="A30" s="78"/>
      <c r="B30" s="64"/>
      <c r="C30" s="65"/>
      <c r="D30" s="65"/>
      <c r="E30" s="66"/>
      <c r="F30" s="31" t="s">
        <v>19</v>
      </c>
      <c r="G30" s="79"/>
      <c r="H30" s="36"/>
      <c r="I30" s="85" t="s">
        <v>14</v>
      </c>
      <c r="J30" s="85"/>
      <c r="K30" s="85"/>
      <c r="L30" s="85"/>
      <c r="M30" s="85"/>
      <c r="N30" s="127">
        <v>10</v>
      </c>
      <c r="O30" s="127"/>
      <c r="P30" s="1" t="s">
        <v>13</v>
      </c>
      <c r="R30" s="16"/>
      <c r="S30" s="17"/>
      <c r="T30" s="17"/>
      <c r="U30" s="17"/>
      <c r="V30" s="17"/>
      <c r="W30" s="17"/>
      <c r="X30" s="18"/>
      <c r="Z30" s="103" t="s">
        <v>15</v>
      </c>
      <c r="AA30" s="114">
        <f>IF(AA29&gt;20,F29,IF(AA29&lt;10,0,ROUND(F29*(AA29-10)/10,1)))</f>
        <v>0</v>
      </c>
      <c r="AB30" s="114"/>
      <c r="AC30" s="114"/>
      <c r="AD30" s="114">
        <f>IF(AD29&gt;20,F29,IF(AD29&lt;10,0,ROUND(F29*(AD29-10)/10,1)))</f>
        <v>0</v>
      </c>
      <c r="AE30" s="114"/>
      <c r="AF30" s="114"/>
      <c r="AG30" s="114">
        <f>IF(AG29&gt;20,F29,IF(AG29&lt;10,0,ROUND(F29*(AG29-10)/10,1)))</f>
        <v>0</v>
      </c>
      <c r="AH30" s="114"/>
      <c r="AI30" s="130"/>
    </row>
    <row r="31" spans="1:35" ht="16.5" customHeight="1" x14ac:dyDescent="0.15">
      <c r="A31" s="78"/>
      <c r="B31" s="67"/>
      <c r="C31" s="68"/>
      <c r="D31" s="68"/>
      <c r="E31" s="69"/>
      <c r="F31" s="8">
        <v>0</v>
      </c>
      <c r="G31" s="80"/>
      <c r="H31" s="37"/>
      <c r="I31" s="128" t="str">
        <f>IF(N30&lt;=10,"10単位以下　＝",IF(N30&gt;=20,"20単位以上　＝","（"&amp;FIXED(F29,1)&amp;"×（"&amp;FIXED(N30,1)&amp;"－10）÷10）） ="))</f>
        <v>10単位以下　＝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98">
        <f>IF(N30&gt;20,F29,IF(N30&lt;10,0,ROUND(F29*(N30-10)/10,1)))</f>
        <v>0</v>
      </c>
      <c r="W31" s="98"/>
      <c r="X31" s="99"/>
      <c r="Z31" s="129"/>
      <c r="AA31" s="115">
        <f>IF(S30&gt;50,K29,IF(S30&lt;25,0,ROUND(K29*(S30-25)/25,1)))</f>
        <v>0</v>
      </c>
      <c r="AB31" s="115"/>
      <c r="AC31" s="115"/>
      <c r="AD31" s="115">
        <f>IF(V30&gt;50,N29,IF(V30&lt;25,0,ROUND(N29*(V30-25)/25,1)))</f>
        <v>0</v>
      </c>
      <c r="AE31" s="115"/>
      <c r="AF31" s="115"/>
      <c r="AG31" s="115">
        <f>IF(Y30&gt;50,Q29,IF(Y30&lt;25,0,ROUND(Q29*(Y30-25)/25,1)))</f>
        <v>0</v>
      </c>
      <c r="AH31" s="115"/>
      <c r="AI31" s="131"/>
    </row>
    <row r="32" spans="1:35" ht="18" customHeight="1" x14ac:dyDescent="0.15">
      <c r="A32" s="109" t="s">
        <v>24</v>
      </c>
      <c r="B32" s="110"/>
      <c r="C32" s="110"/>
      <c r="D32" s="110"/>
      <c r="E32" s="111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120">
        <f>AA16+AA17+AA20+AA26+AA30</f>
        <v>0</v>
      </c>
      <c r="AB32" s="121"/>
      <c r="AC32" s="122"/>
      <c r="AD32" s="120">
        <f>AD16+AD17+AD20+AD26+AD30</f>
        <v>0</v>
      </c>
      <c r="AE32" s="121"/>
      <c r="AF32" s="122"/>
      <c r="AG32" s="120">
        <f>AG16+AG17+AG20+AG26+AG30</f>
        <v>2</v>
      </c>
      <c r="AH32" s="121"/>
      <c r="AI32" s="123"/>
    </row>
    <row r="33" spans="2:35" x14ac:dyDescent="0.1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 x14ac:dyDescent="0.15">
      <c r="Z34" s="2" t="s">
        <v>20</v>
      </c>
      <c r="AF34" s="2"/>
      <c r="AG34" s="2"/>
      <c r="AH34" s="2"/>
      <c r="AI34" s="2"/>
    </row>
    <row r="36" spans="2:35" x14ac:dyDescent="0.15">
      <c r="B36" s="46"/>
      <c r="C36" s="59"/>
      <c r="D36" s="47"/>
      <c r="E36" s="47"/>
    </row>
    <row r="37" spans="2:35" x14ac:dyDescent="0.15">
      <c r="B37" s="46"/>
      <c r="C37" s="59"/>
      <c r="D37" s="47"/>
      <c r="E37" s="47"/>
    </row>
    <row r="38" spans="2:35" x14ac:dyDescent="0.15">
      <c r="B38" s="46"/>
      <c r="C38" s="59"/>
      <c r="D38" s="47"/>
      <c r="E38" s="47"/>
    </row>
    <row r="39" spans="2:35" x14ac:dyDescent="0.15">
      <c r="B39" s="46"/>
      <c r="C39" s="59"/>
      <c r="D39" s="47"/>
      <c r="E39" s="47"/>
    </row>
    <row r="40" spans="2:35" x14ac:dyDescent="0.15">
      <c r="B40" s="46"/>
      <c r="C40" s="60"/>
      <c r="D40" s="47"/>
      <c r="E40" s="47"/>
    </row>
    <row r="41" spans="2:35" x14ac:dyDescent="0.15">
      <c r="B41" s="46"/>
      <c r="C41" s="59"/>
      <c r="D41" s="47"/>
      <c r="E41" s="47"/>
    </row>
    <row r="42" spans="2:35" x14ac:dyDescent="0.15">
      <c r="B42" s="46"/>
      <c r="C42" s="60"/>
      <c r="D42" s="47"/>
      <c r="E42" s="47"/>
    </row>
    <row r="43" spans="2:35" x14ac:dyDescent="0.15">
      <c r="B43" s="46"/>
      <c r="C43" s="59"/>
      <c r="D43" s="47"/>
      <c r="E43" s="47"/>
    </row>
    <row r="44" spans="2:35" x14ac:dyDescent="0.15">
      <c r="B44" s="46"/>
      <c r="C44" s="59"/>
      <c r="D44" s="47"/>
      <c r="E44" s="47"/>
    </row>
    <row r="45" spans="2:35" x14ac:dyDescent="0.15">
      <c r="B45" s="46"/>
      <c r="C45" s="59"/>
      <c r="D45" s="47"/>
      <c r="E45" s="47"/>
    </row>
    <row r="46" spans="2:35" x14ac:dyDescent="0.15">
      <c r="B46" s="46"/>
      <c r="C46" s="59"/>
      <c r="D46" s="47"/>
      <c r="E46" s="47"/>
    </row>
    <row r="47" spans="2:35" x14ac:dyDescent="0.15">
      <c r="B47" s="46"/>
      <c r="C47" s="59"/>
      <c r="D47" s="46"/>
      <c r="E47" s="46"/>
    </row>
    <row r="48" spans="2:35" x14ac:dyDescent="0.15">
      <c r="B48" s="46"/>
      <c r="C48" s="60"/>
      <c r="D48" s="46"/>
      <c r="E48" s="46"/>
    </row>
    <row r="49" spans="2:5" x14ac:dyDescent="0.15">
      <c r="B49" s="46"/>
      <c r="C49" s="59"/>
      <c r="D49" s="47"/>
      <c r="E49" s="47"/>
    </row>
    <row r="50" spans="2:5" x14ac:dyDescent="0.15">
      <c r="B50" s="46"/>
      <c r="C50" s="59"/>
      <c r="D50" s="47"/>
      <c r="E50" s="47"/>
    </row>
    <row r="51" spans="2:5" x14ac:dyDescent="0.15">
      <c r="B51" s="46"/>
      <c r="C51" s="59"/>
      <c r="D51" s="46"/>
      <c r="E51" s="46"/>
    </row>
    <row r="52" spans="2:5" x14ac:dyDescent="0.15">
      <c r="C52" s="2"/>
    </row>
    <row r="53" spans="2:5" x14ac:dyDescent="0.15">
      <c r="C53" s="2"/>
    </row>
    <row r="54" spans="2:5" x14ac:dyDescent="0.15">
      <c r="C54" s="2"/>
    </row>
    <row r="55" spans="2:5" x14ac:dyDescent="0.15">
      <c r="C55" s="2"/>
    </row>
    <row r="56" spans="2:5" x14ac:dyDescent="0.15">
      <c r="C56" s="2"/>
    </row>
    <row r="57" spans="2:5" x14ac:dyDescent="0.1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</mergeCells>
  <phoneticPr fontId="2"/>
  <conditionalFormatting sqref="AA16 AD16 AG16">
    <cfRule type="expression" dxfId="16" priority="10" stopIfTrue="1">
      <formula>#REF!&lt;#REF!</formula>
    </cfRule>
  </conditionalFormatting>
  <conditionalFormatting sqref="AA17 AD17 AG17 AA20 AD20 AG20">
    <cfRule type="expression" dxfId="15" priority="7" stopIfTrue="1">
      <formula>#REF!&lt;#REF!</formula>
    </cfRule>
  </conditionalFormatting>
  <conditionalFormatting sqref="AA23 AD23 AG23">
    <cfRule type="expression" dxfId="14" priority="1" stopIfTrue="1">
      <formula>#REF!&lt;#REF!</formula>
    </cfRule>
  </conditionalFormatting>
  <conditionalFormatting sqref="AA26 AD26 AG26">
    <cfRule type="expression" dxfId="13" priority="9" stopIfTrue="1">
      <formula>#REF!&lt;#REF!</formula>
    </cfRule>
  </conditionalFormatting>
  <conditionalFormatting sqref="AA29:AA30 AD30 AG30">
    <cfRule type="expression" dxfId="12" priority="2" stopIfTrue="1">
      <formula>#REF!&lt;#REF!</formula>
    </cfRule>
  </conditionalFormatting>
  <conditionalFormatting sqref="AA32 AD32 AG32">
    <cfRule type="expression" dxfId="11" priority="11" stopIfTrue="1">
      <formula>#REF!&lt;#REF!</formula>
    </cfRule>
  </conditionalFormatting>
  <conditionalFormatting sqref="AA13:AI13">
    <cfRule type="expression" dxfId="10" priority="12" stopIfTrue="1">
      <formula>#REF!&lt;$Y$32</formula>
    </cfRule>
  </conditionalFormatting>
  <conditionalFormatting sqref="AA14:AI14">
    <cfRule type="expression" dxfId="9" priority="4" stopIfTrue="1">
      <formula>#REF!&lt;#REF!</formula>
    </cfRule>
  </conditionalFormatting>
  <conditionalFormatting sqref="AC29:AI29">
    <cfRule type="expression" dxfId="8" priority="3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0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1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2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53"/>
  <sheetViews>
    <sheetView showGridLines="0" tabSelected="1" view="pageBreakPreview" zoomScaleNormal="100" zoomScaleSheetLayoutView="100" workbookViewId="0">
      <selection activeCell="AI7" sqref="AI7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65</v>
      </c>
      <c r="B2" s="27"/>
      <c r="C2" s="27"/>
      <c r="D2" s="27"/>
      <c r="E2" s="27"/>
      <c r="K2" s="94" t="s">
        <v>23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35" ht="18.75" customHeight="1" x14ac:dyDescent="0.15">
      <c r="A4" s="24"/>
      <c r="B4" s="24"/>
      <c r="C4" s="24"/>
      <c r="J4" s="52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35" ht="18.75" customHeight="1" x14ac:dyDescent="0.15">
      <c r="B6" s="58" t="s">
        <v>60</v>
      </c>
    </row>
    <row r="7" spans="1:35" s="6" customFormat="1" ht="37.5" customHeight="1" x14ac:dyDescent="0.15">
      <c r="A7" s="4" t="s">
        <v>0</v>
      </c>
      <c r="B7" s="86" t="s">
        <v>1</v>
      </c>
      <c r="C7" s="86"/>
      <c r="D7" s="86"/>
      <c r="E7" s="86"/>
      <c r="F7" s="5" t="s">
        <v>2</v>
      </c>
      <c r="G7" s="49" t="s">
        <v>22</v>
      </c>
      <c r="H7" s="87" t="s">
        <v>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Z7" s="7"/>
      <c r="AA7" s="7"/>
      <c r="AB7" s="7"/>
      <c r="AC7" s="7"/>
      <c r="AD7" s="7"/>
      <c r="AE7" s="7"/>
    </row>
    <row r="8" spans="1:35" ht="16.5" customHeight="1" x14ac:dyDescent="0.15">
      <c r="A8" s="82" t="s">
        <v>53</v>
      </c>
      <c r="B8" s="61" t="s">
        <v>66</v>
      </c>
      <c r="C8" s="62"/>
      <c r="D8" s="62"/>
      <c r="E8" s="63"/>
      <c r="F8" s="8">
        <v>4</v>
      </c>
      <c r="G8" s="70">
        <f>IF(H8=1,F8,IF(H8=2,F9,F10))</f>
        <v>0</v>
      </c>
      <c r="H8" s="32">
        <v>3</v>
      </c>
      <c r="I8" s="11"/>
      <c r="J8" s="72" t="s">
        <v>57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</row>
    <row r="9" spans="1:35" ht="16.5" customHeight="1" x14ac:dyDescent="0.15">
      <c r="A9" s="83"/>
      <c r="B9" s="64"/>
      <c r="C9" s="65"/>
      <c r="D9" s="65"/>
      <c r="E9" s="66"/>
      <c r="F9" s="8">
        <v>2.5</v>
      </c>
      <c r="G9" s="71"/>
      <c r="H9" s="33"/>
      <c r="I9" s="12"/>
      <c r="J9" s="74" t="s">
        <v>58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</row>
    <row r="10" spans="1:35" ht="16.5" customHeight="1" x14ac:dyDescent="0.15">
      <c r="A10" s="83"/>
      <c r="B10" s="67"/>
      <c r="C10" s="68"/>
      <c r="D10" s="68"/>
      <c r="E10" s="69"/>
      <c r="F10" s="8">
        <v>0</v>
      </c>
      <c r="G10" s="71"/>
      <c r="H10" s="34"/>
      <c r="I10" s="13"/>
      <c r="J10" s="76" t="s">
        <v>25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</row>
    <row r="11" spans="1:35" ht="16.5" customHeight="1" x14ac:dyDescent="0.15">
      <c r="A11" s="83"/>
      <c r="B11" s="61" t="s">
        <v>68</v>
      </c>
      <c r="C11" s="62"/>
      <c r="D11" s="62"/>
      <c r="E11" s="63"/>
      <c r="F11" s="8">
        <v>4</v>
      </c>
      <c r="G11" s="70">
        <f>IF(V13&gt;F11,F11,V13)</f>
        <v>0</v>
      </c>
      <c r="H11" s="39"/>
      <c r="I11" s="41"/>
      <c r="J11" s="53" t="s">
        <v>4</v>
      </c>
      <c r="K11" s="81">
        <v>65</v>
      </c>
      <c r="L11" s="81"/>
      <c r="M11" s="41"/>
      <c r="N11" s="41"/>
      <c r="O11" s="53" t="s">
        <v>5</v>
      </c>
      <c r="P11" s="81">
        <v>65</v>
      </c>
      <c r="Q11" s="81"/>
      <c r="R11" s="41"/>
      <c r="S11" s="41"/>
      <c r="T11" s="53" t="s">
        <v>6</v>
      </c>
      <c r="U11" s="81">
        <v>65</v>
      </c>
      <c r="V11" s="81"/>
      <c r="W11" s="9"/>
      <c r="X11" s="10"/>
    </row>
    <row r="12" spans="1:35" ht="16.5" customHeight="1" x14ac:dyDescent="0.15">
      <c r="A12" s="83"/>
      <c r="B12" s="64"/>
      <c r="C12" s="65"/>
      <c r="D12" s="65"/>
      <c r="E12" s="66"/>
      <c r="F12" s="31" t="s">
        <v>19</v>
      </c>
      <c r="G12" s="79"/>
      <c r="H12" s="40"/>
      <c r="I12" s="85" t="s">
        <v>7</v>
      </c>
      <c r="J12" s="85"/>
      <c r="K12" s="85"/>
      <c r="L12" s="85"/>
      <c r="M12" s="85"/>
      <c r="N12" s="85"/>
      <c r="O12" s="90">
        <f>ROUND((ROUNDDOWN(K11,1)+ROUNDDOWN(P11,1)+ROUNDDOWN(U11,1))/3,1)</f>
        <v>65</v>
      </c>
      <c r="P12" s="90"/>
      <c r="Q12" s="90"/>
      <c r="R12" s="1" t="s">
        <v>8</v>
      </c>
      <c r="S12" s="16" t="s">
        <v>18</v>
      </c>
      <c r="T12" s="91"/>
      <c r="U12" s="91"/>
      <c r="V12" s="91"/>
      <c r="W12" s="91"/>
      <c r="X12" s="92"/>
      <c r="Z12" s="2" t="s">
        <v>40</v>
      </c>
      <c r="AF12" s="2"/>
      <c r="AG12" s="2"/>
      <c r="AH12" s="2"/>
      <c r="AI12" s="2"/>
    </row>
    <row r="13" spans="1:35" ht="16.5" customHeight="1" x14ac:dyDescent="0.15">
      <c r="A13" s="84"/>
      <c r="B13" s="67"/>
      <c r="C13" s="68"/>
      <c r="D13" s="68"/>
      <c r="E13" s="69"/>
      <c r="F13" s="8">
        <v>0</v>
      </c>
      <c r="G13" s="80"/>
      <c r="H13" s="37"/>
      <c r="I13" s="93" t="str">
        <f>"（"&amp;FIXED(F11,1)&amp;"×（"&amp;FIXED(O12,1)&amp;"－70）÷10） ="</f>
        <v>（4.0×（65.0－70）÷10） =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8">
        <f>IF(O12&lt;70,0,ROUND(F11*(O12-70)/10,2))</f>
        <v>0</v>
      </c>
      <c r="W13" s="98"/>
      <c r="X13" s="99"/>
      <c r="Z13" s="57"/>
      <c r="AA13" s="100" t="s">
        <v>9</v>
      </c>
      <c r="AB13" s="100"/>
      <c r="AC13" s="100"/>
      <c r="AD13" s="100" t="s">
        <v>10</v>
      </c>
      <c r="AE13" s="100"/>
      <c r="AF13" s="100"/>
      <c r="AG13" s="100" t="s">
        <v>11</v>
      </c>
      <c r="AH13" s="100"/>
      <c r="AI13" s="101"/>
    </row>
    <row r="14" spans="1:35" ht="16.5" customHeight="1" x14ac:dyDescent="0.15">
      <c r="A14" s="78" t="s">
        <v>26</v>
      </c>
      <c r="B14" s="61" t="s">
        <v>67</v>
      </c>
      <c r="C14" s="62"/>
      <c r="D14" s="62"/>
      <c r="E14" s="63"/>
      <c r="F14" s="8">
        <v>5</v>
      </c>
      <c r="G14" s="70">
        <f>IF(V16&gt;F14,F14,V16)</f>
        <v>0</v>
      </c>
      <c r="H14" s="39"/>
      <c r="I14" s="41"/>
      <c r="J14" s="53" t="s">
        <v>4</v>
      </c>
      <c r="K14" s="81">
        <v>65</v>
      </c>
      <c r="L14" s="81"/>
      <c r="M14" s="41"/>
      <c r="N14" s="41"/>
      <c r="O14" s="53" t="s">
        <v>5</v>
      </c>
      <c r="P14" s="81">
        <v>65</v>
      </c>
      <c r="Q14" s="81"/>
      <c r="R14" s="41"/>
      <c r="S14" s="41"/>
      <c r="T14" s="53" t="s">
        <v>6</v>
      </c>
      <c r="U14" s="81">
        <v>65</v>
      </c>
      <c r="V14" s="81"/>
      <c r="W14" s="9"/>
      <c r="X14" s="10"/>
      <c r="Z14" s="102" t="s">
        <v>36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78"/>
      <c r="B15" s="64"/>
      <c r="C15" s="65"/>
      <c r="D15" s="65"/>
      <c r="E15" s="66"/>
      <c r="F15" s="31" t="s">
        <v>19</v>
      </c>
      <c r="G15" s="71"/>
      <c r="H15" s="40"/>
      <c r="I15" s="85" t="s">
        <v>7</v>
      </c>
      <c r="J15" s="85"/>
      <c r="K15" s="85"/>
      <c r="L15" s="85"/>
      <c r="M15" s="85"/>
      <c r="N15" s="85"/>
      <c r="O15" s="90">
        <f>ROUND((ROUNDDOWN(K14,1)+ROUNDDOWN(P14,1)+ROUNDDOWN(U14,1))/3,1)</f>
        <v>65</v>
      </c>
      <c r="P15" s="90"/>
      <c r="Q15" s="90"/>
      <c r="R15" s="1" t="s">
        <v>8</v>
      </c>
      <c r="S15" s="16" t="s">
        <v>18</v>
      </c>
      <c r="T15" s="91"/>
      <c r="U15" s="91"/>
      <c r="V15" s="91"/>
      <c r="W15" s="91"/>
      <c r="X15" s="92"/>
      <c r="Z15" s="103"/>
      <c r="AA15" s="106">
        <f>ROUND((ROUNDDOWN(AA14,1)+ROUNDDOWN(AB14,1)+ROUNDDOWN(AC14,1))/3,1)</f>
        <v>65</v>
      </c>
      <c r="AB15" s="107"/>
      <c r="AC15" s="108"/>
      <c r="AD15" s="96">
        <f>ROUND((AD14+AE14+AF14)/3,1)</f>
        <v>65</v>
      </c>
      <c r="AE15" s="96"/>
      <c r="AF15" s="96"/>
      <c r="AG15" s="96">
        <f>ROUND((AG14+AH14+AI14)/3,1)</f>
        <v>65</v>
      </c>
      <c r="AH15" s="96"/>
      <c r="AI15" s="97"/>
    </row>
    <row r="16" spans="1:35" ht="16.5" customHeight="1" x14ac:dyDescent="0.15">
      <c r="A16" s="78"/>
      <c r="B16" s="67"/>
      <c r="C16" s="68"/>
      <c r="D16" s="68"/>
      <c r="E16" s="69"/>
      <c r="F16" s="8">
        <v>0</v>
      </c>
      <c r="G16" s="71"/>
      <c r="H16" s="37"/>
      <c r="I16" s="93" t="str">
        <f>"（"&amp;FIXED(F14,1)&amp;"×（"&amp;FIXED(O15,1)&amp;"－70）÷10） ="</f>
        <v>（5.0×（65.0－70）÷10） =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8">
        <f>IF(O15&lt;70,0,ROUND(F14*(O15-70)/10,2))</f>
        <v>0</v>
      </c>
      <c r="W16" s="98"/>
      <c r="X16" s="99"/>
      <c r="Z16" s="103"/>
      <c r="AA16" s="104">
        <f>IF(AA15&gt;80,F14,IF(AA15&lt;70,0,ROUND(F14*(AA15-70)/10,1)))</f>
        <v>0</v>
      </c>
      <c r="AB16" s="104"/>
      <c r="AC16" s="104"/>
      <c r="AD16" s="104">
        <f>IF(AD15&gt;80,F14,IF(AD15&lt;70,0,ROUND(F14*(AD15-70)/10,1)))</f>
        <v>0</v>
      </c>
      <c r="AE16" s="104"/>
      <c r="AF16" s="104"/>
      <c r="AG16" s="104">
        <f>IF(AG15&gt;80,F14,IF(AG15&lt;70,0,ROUND(F14*(AG15-70)/10,1)))</f>
        <v>0</v>
      </c>
      <c r="AH16" s="104"/>
      <c r="AI16" s="105"/>
    </row>
    <row r="17" spans="1:35" ht="16.5" customHeight="1" x14ac:dyDescent="0.15">
      <c r="A17" s="78"/>
      <c r="B17" s="61" t="s">
        <v>69</v>
      </c>
      <c r="C17" s="62"/>
      <c r="D17" s="62"/>
      <c r="E17" s="63"/>
      <c r="F17" s="8">
        <v>5</v>
      </c>
      <c r="G17" s="70">
        <f>IF(H17=1,F17,IF(H17=2,F18,F19))</f>
        <v>0</v>
      </c>
      <c r="H17" s="32">
        <v>3</v>
      </c>
      <c r="I17" s="11"/>
      <c r="J17" s="72" t="s">
        <v>27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Z17" s="103" t="s">
        <v>39</v>
      </c>
      <c r="AA17" s="112">
        <v>0</v>
      </c>
      <c r="AB17" s="112"/>
      <c r="AC17" s="112"/>
      <c r="AD17" s="112">
        <v>0</v>
      </c>
      <c r="AE17" s="112"/>
      <c r="AF17" s="112"/>
      <c r="AG17" s="112">
        <v>0</v>
      </c>
      <c r="AH17" s="112"/>
      <c r="AI17" s="124"/>
    </row>
    <row r="18" spans="1:35" ht="16.5" customHeight="1" x14ac:dyDescent="0.15">
      <c r="A18" s="78"/>
      <c r="B18" s="64"/>
      <c r="C18" s="65"/>
      <c r="D18" s="65"/>
      <c r="E18" s="66"/>
      <c r="F18" s="8">
        <v>2.5</v>
      </c>
      <c r="G18" s="71"/>
      <c r="H18" s="33"/>
      <c r="I18" s="12"/>
      <c r="J18" s="74" t="s">
        <v>28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Z18" s="103"/>
      <c r="AA18" s="112"/>
      <c r="AB18" s="112"/>
      <c r="AC18" s="112"/>
      <c r="AD18" s="112"/>
      <c r="AE18" s="112"/>
      <c r="AF18" s="112"/>
      <c r="AG18" s="112"/>
      <c r="AH18" s="112"/>
      <c r="AI18" s="124"/>
    </row>
    <row r="19" spans="1:35" ht="16.5" customHeight="1" x14ac:dyDescent="0.15">
      <c r="A19" s="78"/>
      <c r="B19" s="67"/>
      <c r="C19" s="68"/>
      <c r="D19" s="68"/>
      <c r="E19" s="69"/>
      <c r="F19" s="8">
        <v>0</v>
      </c>
      <c r="G19" s="71"/>
      <c r="H19" s="34"/>
      <c r="I19" s="13"/>
      <c r="J19" s="76" t="s">
        <v>25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Z19" s="103"/>
      <c r="AA19" s="112"/>
      <c r="AB19" s="112"/>
      <c r="AC19" s="112"/>
      <c r="AD19" s="112"/>
      <c r="AE19" s="112"/>
      <c r="AF19" s="112"/>
      <c r="AG19" s="112"/>
      <c r="AH19" s="112"/>
      <c r="AI19" s="124"/>
    </row>
    <row r="20" spans="1:35" ht="16.5" customHeight="1" x14ac:dyDescent="0.15">
      <c r="A20" s="78"/>
      <c r="B20" s="61" t="s">
        <v>70</v>
      </c>
      <c r="C20" s="62"/>
      <c r="D20" s="62"/>
      <c r="E20" s="63"/>
      <c r="F20" s="8">
        <v>5</v>
      </c>
      <c r="G20" s="70">
        <f>IF(H20=1,F20,IF(H20=2,F21,F22))</f>
        <v>0</v>
      </c>
      <c r="H20" s="38">
        <v>3</v>
      </c>
      <c r="I20" s="19"/>
      <c r="J20" s="118" t="s">
        <v>29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Z20" s="103" t="s">
        <v>37</v>
      </c>
      <c r="AA20" s="112">
        <v>0</v>
      </c>
      <c r="AB20" s="112"/>
      <c r="AC20" s="112"/>
      <c r="AD20" s="112">
        <v>0</v>
      </c>
      <c r="AE20" s="112"/>
      <c r="AF20" s="112"/>
      <c r="AG20" s="112">
        <v>0</v>
      </c>
      <c r="AH20" s="112"/>
      <c r="AI20" s="124"/>
    </row>
    <row r="21" spans="1:35" ht="16.5" customHeight="1" x14ac:dyDescent="0.15">
      <c r="A21" s="78"/>
      <c r="B21" s="64"/>
      <c r="C21" s="65"/>
      <c r="D21" s="65"/>
      <c r="E21" s="66"/>
      <c r="F21" s="8">
        <v>2.5</v>
      </c>
      <c r="G21" s="71"/>
      <c r="H21" s="36"/>
      <c r="I21" s="19"/>
      <c r="J21" s="134" t="s">
        <v>30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Z21" s="103"/>
      <c r="AA21" s="112"/>
      <c r="AB21" s="112"/>
      <c r="AC21" s="112"/>
      <c r="AD21" s="112"/>
      <c r="AE21" s="112"/>
      <c r="AF21" s="112"/>
      <c r="AG21" s="112"/>
      <c r="AH21" s="112"/>
      <c r="AI21" s="124"/>
    </row>
    <row r="22" spans="1:35" ht="16.5" customHeight="1" x14ac:dyDescent="0.15">
      <c r="A22" s="78"/>
      <c r="B22" s="67"/>
      <c r="C22" s="68"/>
      <c r="D22" s="68"/>
      <c r="E22" s="69"/>
      <c r="F22" s="8">
        <v>0</v>
      </c>
      <c r="G22" s="71"/>
      <c r="H22" s="34"/>
      <c r="I22" s="19"/>
      <c r="J22" s="76" t="s">
        <v>31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Z22" s="103"/>
      <c r="AA22" s="112"/>
      <c r="AB22" s="112"/>
      <c r="AC22" s="112"/>
      <c r="AD22" s="112"/>
      <c r="AE22" s="112"/>
      <c r="AF22" s="112"/>
      <c r="AG22" s="112"/>
      <c r="AH22" s="112"/>
      <c r="AI22" s="124"/>
    </row>
    <row r="23" spans="1:35" ht="16.5" customHeight="1" x14ac:dyDescent="0.15">
      <c r="A23" s="78"/>
      <c r="B23" s="61" t="s">
        <v>64</v>
      </c>
      <c r="C23" s="62"/>
      <c r="D23" s="62"/>
      <c r="E23" s="63"/>
      <c r="F23" s="8">
        <v>2</v>
      </c>
      <c r="G23" s="70">
        <f>IF(H23=1,F23,IF(H23=2,F24,F25))</f>
        <v>0</v>
      </c>
      <c r="H23" s="32">
        <v>3</v>
      </c>
      <c r="I23" s="11"/>
      <c r="J23" s="72" t="s">
        <v>42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Z23" s="103" t="s">
        <v>45</v>
      </c>
      <c r="AA23" s="112">
        <v>2</v>
      </c>
      <c r="AB23" s="112"/>
      <c r="AC23" s="112"/>
      <c r="AD23" s="112">
        <v>0</v>
      </c>
      <c r="AE23" s="112"/>
      <c r="AF23" s="112"/>
      <c r="AG23" s="112">
        <v>0</v>
      </c>
      <c r="AH23" s="112"/>
      <c r="AI23" s="124"/>
    </row>
    <row r="24" spans="1:35" ht="16.5" customHeight="1" x14ac:dyDescent="0.15">
      <c r="A24" s="78"/>
      <c r="B24" s="64"/>
      <c r="C24" s="65"/>
      <c r="D24" s="65"/>
      <c r="E24" s="66"/>
      <c r="F24" s="8">
        <v>1</v>
      </c>
      <c r="G24" s="71"/>
      <c r="H24" s="33"/>
      <c r="I24" s="12"/>
      <c r="J24" s="74" t="s">
        <v>43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Z24" s="103"/>
      <c r="AA24" s="112"/>
      <c r="AB24" s="112"/>
      <c r="AC24" s="112"/>
      <c r="AD24" s="112"/>
      <c r="AE24" s="112"/>
      <c r="AF24" s="112"/>
      <c r="AG24" s="112"/>
      <c r="AH24" s="112"/>
      <c r="AI24" s="124"/>
    </row>
    <row r="25" spans="1:35" ht="16.5" customHeight="1" x14ac:dyDescent="0.15">
      <c r="A25" s="78"/>
      <c r="B25" s="67"/>
      <c r="C25" s="68"/>
      <c r="D25" s="68"/>
      <c r="E25" s="69"/>
      <c r="F25" s="8">
        <v>0</v>
      </c>
      <c r="G25" s="71"/>
      <c r="H25" s="34"/>
      <c r="I25" s="13"/>
      <c r="J25" s="76" t="s">
        <v>44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  <c r="Z25" s="103"/>
      <c r="AA25" s="112"/>
      <c r="AB25" s="112"/>
      <c r="AC25" s="112"/>
      <c r="AD25" s="112"/>
      <c r="AE25" s="112"/>
      <c r="AF25" s="112"/>
      <c r="AG25" s="112"/>
      <c r="AH25" s="112"/>
      <c r="AI25" s="124"/>
    </row>
    <row r="26" spans="1:35" ht="16.5" customHeight="1" x14ac:dyDescent="0.15">
      <c r="A26" s="78"/>
      <c r="B26" s="61" t="s">
        <v>41</v>
      </c>
      <c r="C26" s="62"/>
      <c r="D26" s="62"/>
      <c r="E26" s="63"/>
      <c r="F26" s="8">
        <v>5</v>
      </c>
      <c r="G26" s="70">
        <f>V28</f>
        <v>0</v>
      </c>
      <c r="H26" s="35"/>
      <c r="I26" s="85"/>
      <c r="J26" s="85"/>
      <c r="K26" s="85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4"/>
      <c r="X26" s="15"/>
      <c r="Z26" s="42" t="s">
        <v>12</v>
      </c>
      <c r="AA26" s="125">
        <v>10</v>
      </c>
      <c r="AB26" s="125"/>
      <c r="AC26" s="43" t="s">
        <v>13</v>
      </c>
      <c r="AD26" s="125">
        <v>10</v>
      </c>
      <c r="AE26" s="125"/>
      <c r="AF26" s="43" t="s">
        <v>13</v>
      </c>
      <c r="AG26" s="125">
        <v>10</v>
      </c>
      <c r="AH26" s="125"/>
      <c r="AI26" s="44" t="s">
        <v>13</v>
      </c>
    </row>
    <row r="27" spans="1:35" ht="16.5" customHeight="1" x14ac:dyDescent="0.15">
      <c r="A27" s="78"/>
      <c r="B27" s="64"/>
      <c r="C27" s="65"/>
      <c r="D27" s="65"/>
      <c r="E27" s="66"/>
      <c r="F27" s="31" t="s">
        <v>19</v>
      </c>
      <c r="G27" s="79"/>
      <c r="H27" s="36"/>
      <c r="I27" s="85" t="s">
        <v>14</v>
      </c>
      <c r="J27" s="85"/>
      <c r="K27" s="85"/>
      <c r="L27" s="85"/>
      <c r="M27" s="85"/>
      <c r="N27" s="127">
        <v>10</v>
      </c>
      <c r="O27" s="127"/>
      <c r="P27" s="1" t="s">
        <v>13</v>
      </c>
      <c r="R27" s="16"/>
      <c r="S27" s="17"/>
      <c r="T27" s="17"/>
      <c r="U27" s="17"/>
      <c r="V27" s="17"/>
      <c r="W27" s="17"/>
      <c r="X27" s="18"/>
      <c r="Z27" s="103" t="s">
        <v>15</v>
      </c>
      <c r="AA27" s="114">
        <f>IF(AA26&gt;20,$F$26,IF(AA26&lt;10,0,ROUND($F$26*(AA26-10)/10,1)))</f>
        <v>0</v>
      </c>
      <c r="AB27" s="114"/>
      <c r="AC27" s="114"/>
      <c r="AD27" s="114">
        <f>IF(AD26&gt;20,$F$26,IF(AD26&lt;10,0,ROUND($F$26*(AD26-10)/10,1)))</f>
        <v>0</v>
      </c>
      <c r="AE27" s="114"/>
      <c r="AF27" s="114"/>
      <c r="AG27" s="114">
        <f>IF(AG26&gt;20,$F$26,IF(AG26&lt;10,0,ROUND($F$26*(AG26-10)/10,1)))</f>
        <v>0</v>
      </c>
      <c r="AH27" s="114"/>
      <c r="AI27" s="130"/>
    </row>
    <row r="28" spans="1:35" ht="16.5" customHeight="1" x14ac:dyDescent="0.15">
      <c r="A28" s="78"/>
      <c r="B28" s="67"/>
      <c r="C28" s="68"/>
      <c r="D28" s="68"/>
      <c r="E28" s="69"/>
      <c r="F28" s="8">
        <v>0</v>
      </c>
      <c r="G28" s="80"/>
      <c r="H28" s="37"/>
      <c r="I28" s="128" t="str">
        <f>IF(N27&lt;=10,"10単位以下　＝",IF(N27&gt;=20,"20単位以上　＝","（"&amp;FIXED(F26,1)&amp;"×（"&amp;FIXED(N27,1)&amp;"－10）÷10）） ="))</f>
        <v>10単位以下　＝</v>
      </c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98">
        <f>IF(N27&gt;20,F26,IF(N27&lt;10,0,ROUND(F26*(N27-10)/10,1)))</f>
        <v>0</v>
      </c>
      <c r="W28" s="98"/>
      <c r="X28" s="99"/>
      <c r="Z28" s="129"/>
      <c r="AA28" s="115">
        <f>IF(S27&gt;50,K26,IF(S27&lt;25,0,ROUND(K26*(S27-25)/25,1)))</f>
        <v>0</v>
      </c>
      <c r="AB28" s="115"/>
      <c r="AC28" s="115"/>
      <c r="AD28" s="115">
        <f>IF(V27&gt;50,N26,IF(V27&lt;25,0,ROUND(N26*(V27-25)/25,1)))</f>
        <v>0</v>
      </c>
      <c r="AE28" s="115"/>
      <c r="AF28" s="115"/>
      <c r="AG28" s="115">
        <f>IF(Y27&gt;50,Q26,IF(Y27&lt;25,0,ROUND(Q26*(Y27-25)/25,1)))</f>
        <v>0</v>
      </c>
      <c r="AH28" s="115"/>
      <c r="AI28" s="131"/>
    </row>
    <row r="29" spans="1:35" ht="18" customHeight="1" x14ac:dyDescent="0.15">
      <c r="A29" s="109" t="s">
        <v>24</v>
      </c>
      <c r="B29" s="110"/>
      <c r="C29" s="110"/>
      <c r="D29" s="110"/>
      <c r="E29" s="111"/>
      <c r="F29" s="8">
        <f>+F8+F11+F14+F17+F20+F23+F26</f>
        <v>30</v>
      </c>
      <c r="G29" s="48">
        <f>SUM(G8:G28)</f>
        <v>0</v>
      </c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Z29" s="54" t="s">
        <v>16</v>
      </c>
      <c r="AA29" s="120">
        <f>AA16+AA17+AA20+AA27</f>
        <v>0</v>
      </c>
      <c r="AB29" s="121"/>
      <c r="AC29" s="122"/>
      <c r="AD29" s="120">
        <f>AD16+AD17+AD20+AD27</f>
        <v>0</v>
      </c>
      <c r="AE29" s="121"/>
      <c r="AF29" s="122"/>
      <c r="AG29" s="120">
        <f>AG16+AG17+AG20+AG27</f>
        <v>0</v>
      </c>
      <c r="AH29" s="121"/>
      <c r="AI29" s="123"/>
    </row>
    <row r="30" spans="1:35" x14ac:dyDescent="0.15">
      <c r="Z30" s="2" t="s">
        <v>17</v>
      </c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x14ac:dyDescent="0.15">
      <c r="Z31" s="2" t="s">
        <v>20</v>
      </c>
      <c r="AF31" s="2"/>
      <c r="AG31" s="2"/>
      <c r="AH31" s="2"/>
      <c r="AI31" s="2"/>
    </row>
    <row r="33" spans="2:5" x14ac:dyDescent="0.15">
      <c r="B33" s="46"/>
      <c r="C33" s="59"/>
      <c r="D33" s="47"/>
      <c r="E33" s="47"/>
    </row>
    <row r="34" spans="2:5" x14ac:dyDescent="0.15">
      <c r="B34" s="46"/>
      <c r="C34" s="59"/>
      <c r="D34" s="47"/>
      <c r="E34" s="47"/>
    </row>
    <row r="35" spans="2:5" x14ac:dyDescent="0.15">
      <c r="B35" s="46"/>
      <c r="C35" s="59"/>
      <c r="D35" s="47"/>
      <c r="E35" s="47"/>
    </row>
    <row r="36" spans="2:5" x14ac:dyDescent="0.15">
      <c r="B36" s="46"/>
      <c r="C36" s="59"/>
      <c r="D36" s="47"/>
      <c r="E36" s="47"/>
    </row>
    <row r="37" spans="2:5" x14ac:dyDescent="0.15">
      <c r="B37" s="46"/>
      <c r="C37" s="60"/>
      <c r="D37" s="47"/>
      <c r="E37" s="47"/>
    </row>
    <row r="38" spans="2:5" x14ac:dyDescent="0.15">
      <c r="B38" s="46"/>
      <c r="C38" s="59"/>
      <c r="D38" s="47"/>
      <c r="E38" s="47"/>
    </row>
    <row r="39" spans="2:5" x14ac:dyDescent="0.15">
      <c r="B39" s="46"/>
      <c r="C39" s="60"/>
      <c r="D39" s="47"/>
      <c r="E39" s="47"/>
    </row>
    <row r="40" spans="2:5" x14ac:dyDescent="0.15">
      <c r="B40" s="46"/>
      <c r="C40" s="59"/>
      <c r="D40" s="47"/>
      <c r="E40" s="47"/>
    </row>
    <row r="41" spans="2:5" x14ac:dyDescent="0.15">
      <c r="B41" s="46"/>
      <c r="C41" s="59"/>
      <c r="D41" s="47"/>
      <c r="E41" s="47"/>
    </row>
    <row r="42" spans="2:5" x14ac:dyDescent="0.15">
      <c r="B42" s="46"/>
      <c r="C42" s="59"/>
      <c r="D42" s="47"/>
      <c r="E42" s="47"/>
    </row>
    <row r="43" spans="2:5" x14ac:dyDescent="0.15">
      <c r="B43" s="46"/>
      <c r="C43" s="59"/>
      <c r="D43" s="47"/>
      <c r="E43" s="47"/>
    </row>
    <row r="44" spans="2:5" x14ac:dyDescent="0.15">
      <c r="B44" s="46"/>
      <c r="C44" s="59"/>
      <c r="D44" s="46"/>
      <c r="E44" s="46"/>
    </row>
    <row r="45" spans="2:5" x14ac:dyDescent="0.15">
      <c r="B45" s="46"/>
      <c r="C45" s="60"/>
      <c r="D45" s="46"/>
      <c r="E45" s="46"/>
    </row>
    <row r="46" spans="2:5" x14ac:dyDescent="0.15">
      <c r="B46" s="46"/>
      <c r="C46" s="59"/>
      <c r="D46" s="47"/>
      <c r="E46" s="47"/>
    </row>
    <row r="47" spans="2:5" x14ac:dyDescent="0.15">
      <c r="B47" s="46"/>
      <c r="C47" s="59"/>
      <c r="D47" s="47"/>
      <c r="E47" s="47"/>
    </row>
    <row r="48" spans="2:5" x14ac:dyDescent="0.15">
      <c r="B48" s="46"/>
      <c r="C48" s="59"/>
      <c r="D48" s="46"/>
      <c r="E48" s="4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AG16:AI16"/>
    <mergeCell ref="B17:E19"/>
    <mergeCell ref="G17:G19"/>
    <mergeCell ref="J17:X17"/>
    <mergeCell ref="Z17:Z19"/>
    <mergeCell ref="AA17:AC19"/>
    <mergeCell ref="AD16:AF16"/>
    <mergeCell ref="I26:K26"/>
    <mergeCell ref="L26:V26"/>
    <mergeCell ref="V28:X28"/>
    <mergeCell ref="AG20:AI22"/>
    <mergeCell ref="AD20:AF22"/>
    <mergeCell ref="AA27:AC28"/>
    <mergeCell ref="AD27:AF28"/>
    <mergeCell ref="AG27:AI28"/>
    <mergeCell ref="I28:U28"/>
    <mergeCell ref="J21:X21"/>
    <mergeCell ref="J22:X22"/>
    <mergeCell ref="I16:U16"/>
    <mergeCell ref="V16:X16"/>
    <mergeCell ref="AA16:AC16"/>
    <mergeCell ref="AD23:AF25"/>
    <mergeCell ref="B20:E22"/>
    <mergeCell ref="G20:G22"/>
    <mergeCell ref="J20:X20"/>
    <mergeCell ref="Z20:Z22"/>
    <mergeCell ref="AA20:AC22"/>
    <mergeCell ref="A29:E29"/>
    <mergeCell ref="AA29:AC29"/>
    <mergeCell ref="AD29:AF29"/>
    <mergeCell ref="AG29:AI29"/>
    <mergeCell ref="AD17:AF19"/>
    <mergeCell ref="AG17:AI19"/>
    <mergeCell ref="J18:X18"/>
    <mergeCell ref="J19:X19"/>
    <mergeCell ref="B26:E28"/>
    <mergeCell ref="G26:G28"/>
    <mergeCell ref="AA26:AB26"/>
    <mergeCell ref="AD26:AE26"/>
    <mergeCell ref="AG26:AH26"/>
    <mergeCell ref="I27:M27"/>
    <mergeCell ref="N27:O27"/>
    <mergeCell ref="Z27:Z28"/>
    <mergeCell ref="AG23:AI25"/>
    <mergeCell ref="J24:X24"/>
    <mergeCell ref="J25:X25"/>
    <mergeCell ref="B23:E25"/>
    <mergeCell ref="G23:G25"/>
    <mergeCell ref="J23:X23"/>
    <mergeCell ref="Z23:Z25"/>
    <mergeCell ref="AA23:AC25"/>
  </mergeCells>
  <phoneticPr fontId="2"/>
  <conditionalFormatting sqref="AA16 AD16 AG16">
    <cfRule type="expression" dxfId="7" priority="10" stopIfTrue="1">
      <formula>#REF!&lt;#REF!</formula>
    </cfRule>
  </conditionalFormatting>
  <conditionalFormatting sqref="AA17 AD17 AG17 AA20 AD20 AG20">
    <cfRule type="expression" dxfId="6" priority="7" stopIfTrue="1">
      <formula>#REF!&lt;#REF!</formula>
    </cfRule>
  </conditionalFormatting>
  <conditionalFormatting sqref="AA23 AD23 AG23">
    <cfRule type="expression" dxfId="5" priority="1" stopIfTrue="1">
      <formula>#REF!&lt;#REF!</formula>
    </cfRule>
  </conditionalFormatting>
  <conditionalFormatting sqref="AA26:AA27 AD27 AG27">
    <cfRule type="expression" dxfId="4" priority="2" stopIfTrue="1">
      <formula>#REF!&lt;#REF!</formula>
    </cfRule>
  </conditionalFormatting>
  <conditionalFormatting sqref="AA29 AD29 AG29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#REF!&lt;$Y$29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6:AI26">
    <cfRule type="expression" dxfId="0" priority="3" stopIfTrue="1">
      <formula>#REF!&lt;#REF!</formula>
    </cfRule>
  </conditionalFormatting>
  <dataValidations count="5">
    <dataValidation type="list" allowBlank="1" showInputMessage="1" showErrorMessage="1" sqref="AA17:AI22" xr:uid="{00000000-0002-0000-0300-000000000000}">
      <formula1>"３,１．５,０"</formula1>
    </dataValidation>
    <dataValidation type="custom" allowBlank="1" showInputMessage="1" showErrorMessage="1" prompt="少数第１位まで入力" sqref="N27:O27" xr:uid="{00000000-0002-0000-03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300-000002000000}">
      <formula1>K11-ROUNDDOWN(K11,1)=0</formula1>
    </dataValidation>
    <dataValidation type="custom" allowBlank="1" showInputMessage="1" showErrorMessage="1" sqref="AA26:AB26 AD26:AE26 AG26:AH26" xr:uid="{00000000-0002-0000-0300-000003000000}">
      <formula1>AA26-ROUNDDOWN(AA26,1)=0</formula1>
    </dataValidation>
    <dataValidation type="list" allowBlank="1" showInputMessage="1" showErrorMessage="1" sqref="AA23:AI25" xr:uid="{1DCEEB62-6E61-4042-862A-47FC87B56742}">
      <formula1>"２,１,０"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Group Box 15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3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4" name="Option Button 5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" name="Option Button 5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6" name="Option Button 5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7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8" name="Option Button 5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運用別紙６　簡易型10-1</vt:lpstr>
      <vt:lpstr>運用別紙６　簡易型10-2</vt:lpstr>
      <vt:lpstr>運用別紙６　簡易型10-3</vt:lpstr>
      <vt:lpstr>運用別紙６　簡易型10-4</vt:lpstr>
      <vt:lpstr>'運用別紙６　簡易型10-1'!Print_Area</vt:lpstr>
      <vt:lpstr>'運用別紙６　簡易型10-2'!Print_Area</vt:lpstr>
      <vt:lpstr>'運用別紙６　簡易型10-3'!Print_Area</vt:lpstr>
      <vt:lpstr>'運用別紙６　簡易型10-4'!Print_Area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喜連 佐和子</cp:lastModifiedBy>
  <cp:lastPrinted>2023-06-28T00:49:39Z</cp:lastPrinted>
  <dcterms:created xsi:type="dcterms:W3CDTF">2013-02-01T09:56:49Z</dcterms:created>
  <dcterms:modified xsi:type="dcterms:W3CDTF">2023-11-01T14:22:16Z</dcterms:modified>
</cp:coreProperties>
</file>